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10" windowWidth="12120" windowHeight="8445" activeTab="1"/>
  </bookViews>
  <sheets>
    <sheet name="обекти 18.07.12" sheetId="1" r:id="rId1"/>
    <sheet name="17.10.2012" sheetId="2" r:id="rId2"/>
    <sheet name="обьекти" sheetId="3" r:id="rId3"/>
  </sheets>
  <definedNames>
    <definedName name="_xlnm.Print_Titles" localSheetId="2">'обьекти'!$9:$9</definedName>
    <definedName name="_xlnm.Print_Area" localSheetId="1">'17.10.2012'!$A$1:$P$169</definedName>
  </definedNames>
  <calcPr fullCalcOnLoad="1"/>
</workbook>
</file>

<file path=xl/sharedStrings.xml><?xml version="1.0" encoding="utf-8"?>
<sst xmlns="http://schemas.openxmlformats.org/spreadsheetml/2006/main" count="361" uniqueCount="109">
  <si>
    <t>Кремінська міська рада</t>
  </si>
  <si>
    <t>Перелік</t>
  </si>
  <si>
    <t>006</t>
  </si>
  <si>
    <t>020</t>
  </si>
  <si>
    <t>030</t>
  </si>
  <si>
    <t>Головне управління охорони здоров'я облдержадміністрації</t>
  </si>
  <si>
    <t>060</t>
  </si>
  <si>
    <t>Секретар міської ради</t>
  </si>
  <si>
    <t>Л.В.Колесніченко</t>
  </si>
  <si>
    <t>160</t>
  </si>
  <si>
    <t>104</t>
  </si>
  <si>
    <t xml:space="preserve">Управління транспорту та зв’язку облдержадміністрації </t>
  </si>
  <si>
    <t>190</t>
  </si>
  <si>
    <t>у тому числі:</t>
  </si>
  <si>
    <t>080</t>
  </si>
  <si>
    <t>8=1-7-9</t>
  </si>
  <si>
    <t>у тому числі</t>
  </si>
  <si>
    <t xml:space="preserve">Найменування робіт (об’єктів) </t>
  </si>
  <si>
    <t xml:space="preserve"> міської ради</t>
  </si>
  <si>
    <t>сума</t>
  </si>
  <si>
    <t>Управління культури і туризму облдержадміністрації</t>
  </si>
  <si>
    <t>Виконавчий апарат обласної ради</t>
  </si>
  <si>
    <t>тис. грн</t>
  </si>
  <si>
    <t>Управління освіти і науки облдержадміністрації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</si>
  <si>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</si>
  <si>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</si>
  <si>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</si>
  <si>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>Капітальні видатки</t>
  </si>
  <si>
    <t xml:space="preserve"> Управління  у справах молоді та спорту облдержадміністрації</t>
  </si>
  <si>
    <t>150101</t>
  </si>
  <si>
    <t>Розробка проекту "Схема планування території Луганської області"</t>
  </si>
  <si>
    <t>Краснодонська райдержадміністрація</t>
  </si>
  <si>
    <t>Кремінська райдержадміністрація</t>
  </si>
  <si>
    <t>Перевальська  райдержадміністрація</t>
  </si>
  <si>
    <t>Станично-Луганська райдержадміністрація</t>
  </si>
  <si>
    <t>Капітальний ремонт Луганського українського академічного музично - драматичного театру (проектні роботи на капітальний ремонт, посилення конструкцій)</t>
  </si>
  <si>
    <t xml:space="preserve"> - газифікація смт Іванівка Антрацитівського району </t>
  </si>
  <si>
    <t>Виготовлення проектно-кошторисної документації на реконструкцію аеродромного комплексу ЛОКП "Міжнародний аеропорт Луганськ"</t>
  </si>
  <si>
    <t>КВК  КФКВ    КЕКВ</t>
  </si>
  <si>
    <t>Назва головного розпорядника коштів</t>
  </si>
  <si>
    <t>Газифікація населених пунктів Луганської області</t>
  </si>
  <si>
    <t>Антрацитівська райдержадміністрація</t>
  </si>
  <si>
    <t xml:space="preserve"> - підвідний газопровід до с.Кружилівка Краснодонського району</t>
  </si>
  <si>
    <t xml:space="preserve"> - газифікація с.Новоолександрівка Кремінського району</t>
  </si>
  <si>
    <t xml:space="preserve"> - газифікація с.Адріанопіль Перевальського району</t>
  </si>
  <si>
    <t xml:space="preserve"> - газифікація сіл Станично-Луганського  району</t>
  </si>
  <si>
    <t xml:space="preserve"> Головне управління житлово-комунального господарства облдержадміністрації</t>
  </si>
  <si>
    <t>Управління містобудування та архітектури облдержадміністрації</t>
  </si>
  <si>
    <t>до рішення</t>
  </si>
  <si>
    <t>Всього</t>
  </si>
  <si>
    <t>Будівництво  футбольного  поля  для  комунальної  установи  "Луганський  обласний  фізкультурний  центр  "Олімп" м.Кремінна</t>
  </si>
  <si>
    <t xml:space="preserve"> ДОДАТОК 4</t>
  </si>
  <si>
    <t>об`єктів, видатки на які у 2012 році будуть проводитись за рахунок коштів бюджету розвитку</t>
  </si>
  <si>
    <t>капітальний ремонт житлового фонду</t>
  </si>
  <si>
    <t>співфінансування робіт з капітального ремонту житлових будинків, в яких створено ОСББ</t>
  </si>
  <si>
    <t>капітальний  ремонт будівлі міської ради</t>
  </si>
  <si>
    <t>капітальний ремонт водопровідних та каналізаційних мереж</t>
  </si>
  <si>
    <t>Капітальний ремонт гідрантів</t>
  </si>
  <si>
    <t>Капітальний ремонт димвентканалів</t>
  </si>
  <si>
    <t>Капітальний ремонт ШРП ДНЗ  "Катюша"</t>
  </si>
  <si>
    <r>
      <t>Капітальний ремонт та реконструкція інших об</t>
    </r>
    <r>
      <rPr>
        <sz val="10"/>
        <rFont val="Arial"/>
        <family val="2"/>
      </rPr>
      <t>´</t>
    </r>
    <r>
      <rPr>
        <sz val="10"/>
        <rFont val="Arial CE"/>
        <family val="2"/>
      </rPr>
      <t>єктів, у т.ч.:</t>
    </r>
  </si>
  <si>
    <t>Реконструкція інших обєктів</t>
  </si>
  <si>
    <t>Проектно-кошторисна документація до проекту "Реконструкція системи водопостачання м.Кремінна ІІ етап</t>
  </si>
  <si>
    <t>Придбання обладнання і предметів довгострокового користування, у т.ч.:</t>
  </si>
  <si>
    <t xml:space="preserve">Капітальний ремонт житлового фонду </t>
  </si>
  <si>
    <t>Капітальний ремонт пам´ятника Загиблим шахтарям"</t>
  </si>
  <si>
    <t>комплектуючи до ПК</t>
  </si>
  <si>
    <t>дитяча площадка "Малютка"</t>
  </si>
  <si>
    <t>капітальний ремонт покрівлі вул.Титова,12</t>
  </si>
  <si>
    <t>капітальний ремонт фасаду пр.Дитячий</t>
  </si>
  <si>
    <t>Капітальний ремонт водопроводних мереж пров.Совєтський</t>
  </si>
  <si>
    <t>Капітальний ремонт водопроводних мереж вул.Леніна</t>
  </si>
  <si>
    <t xml:space="preserve">Придбання комплекту і предметів світової та звуко-акустичної системи </t>
  </si>
  <si>
    <t>Разом</t>
  </si>
  <si>
    <t>котел з автоматикою для ДНЗ "Малятко"</t>
  </si>
  <si>
    <t>холодильник для харчоблоку ДНЗ "Ластівка"</t>
  </si>
  <si>
    <t>водонагріваючий бак для миття посуду для ДНЗ"Зіронька"</t>
  </si>
  <si>
    <t>.</t>
  </si>
  <si>
    <r>
      <t>Придбання комп</t>
    </r>
    <r>
      <rPr>
        <sz val="10"/>
        <rFont val="Arial"/>
        <family val="2"/>
      </rPr>
      <t>´</t>
    </r>
    <r>
      <rPr>
        <sz val="10"/>
        <rFont val="Arial CE"/>
        <family val="2"/>
      </rPr>
      <t>ютерної техніки</t>
    </r>
  </si>
  <si>
    <t>Благоустрій пешохідної зони по пр. Леніна від вул. Совєтської до вул. Тітова м. Кремінна</t>
  </si>
  <si>
    <t>пральна машина для ДНЗ" Малятко"</t>
  </si>
  <si>
    <t>Придбання копірувального приладу</t>
  </si>
  <si>
    <t>електромясорубка для ДНЗ "Ластівка", "Малятко"</t>
  </si>
  <si>
    <t>для шахти Кремінна, металевих  дверей.</t>
  </si>
  <si>
    <t>Придбання комплектів спортивного інвентарю</t>
  </si>
  <si>
    <t>сміттєвоз</t>
  </si>
  <si>
    <t xml:space="preserve">                                   18.07.2012р.  № 27/1</t>
  </si>
  <si>
    <t>мотокоса, бензокоса</t>
  </si>
  <si>
    <t>Капітальний ремонт артезіанських свердловин Ст.Краснянка</t>
  </si>
  <si>
    <t>Капітальний ремонт покрівлі  ДНЗ "Берізка"</t>
  </si>
  <si>
    <t>Проектно-кошторисна документація до проекту "Капітальний ремонт  аварійних балконів"</t>
  </si>
  <si>
    <t>Капітальний ремонт мереж зовнішнього освітлення</t>
  </si>
  <si>
    <t>Капітальний ремонт міського фонтану пр. Леніна</t>
  </si>
  <si>
    <t>Капітальний ремонт каналізаційної системи в районі школи № 3</t>
  </si>
  <si>
    <t>Реконструкция системи опалення  БК "Кремінна"</t>
  </si>
  <si>
    <t>Капітальний ремонт газової труби "Меморіал Слави"</t>
  </si>
  <si>
    <t>капітальний ремонт покрівлі ДНЗ " Берізка"</t>
  </si>
  <si>
    <t>мотокоса, газонокоса</t>
  </si>
  <si>
    <t>Капітальний ремонт газової труби (вічний вогонь)"Меморіал Слави"</t>
  </si>
  <si>
    <t>Капітальний ремонт службового автомобілю " Таврія"</t>
  </si>
  <si>
    <t>електромясорубка для ДНЗ "Ластівка", "Малятко","Катруся"</t>
  </si>
  <si>
    <t xml:space="preserve"> </t>
  </si>
  <si>
    <t>Проектно-кошторисна документація до проекту "Капітальний ремонт каналізаційної системи в районі школи № 3</t>
  </si>
  <si>
    <t xml:space="preserve">                                   05.09.2012р.  № 28/2</t>
  </si>
  <si>
    <t>Придбання котлу для BULLER AOTB - 50 та комплектуючих для клубу Ст. Краснянка</t>
  </si>
  <si>
    <t xml:space="preserve">до рішення міської ради </t>
  </si>
  <si>
    <t xml:space="preserve">                                   17.10.2012р.  № 29/1</t>
  </si>
  <si>
    <t>Придбання котлу для BULLER AOTB - 50 та комплектуючих для клубу Червона Діброва</t>
  </si>
  <si>
    <t>Капітальний ремонт асфальтобетонного покриття по вул. Леніна від буд. № 26 до буд. 60 м. Кремінна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</si>
</sst>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 ;[Red]\-#,##0.0\ "/>
    <numFmt numFmtId="173" formatCode="#,##0.00_ ;[Red]\-#,##0.00\ "/>
    <numFmt numFmtId="174" formatCode="0.0"/>
    <numFmt numFmtId="175" formatCode="#,##0.000_ ;[Red]\-#,##0.000\ "/>
    <numFmt numFmtId="176" formatCode="#,##0.00000_ ;[Red]\-#,##0.00000\ "/>
    <numFmt numFmtId="177" formatCode="#,##0.0000_ ;[Red]\-#,##0.0000\ "/>
    <numFmt numFmtId="178" formatCode="0.000"/>
    <numFmt numFmtId="179" formatCode="#,##0.000"/>
    <numFmt numFmtId="180" formatCode="#,##0.0"/>
    <numFmt numFmtId="181" formatCode="#,##0.0000"/>
    <numFmt numFmtId="182" formatCode="#,##0.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00_ ;[Red]\-#,##0.000000\ "/>
    <numFmt numFmtId="188" formatCode="#,##0.0000000_ ;[Red]\-#,##0.0000000\ "/>
    <numFmt numFmtId="189" formatCode="#,##0.00000000_ ;[Red]\-#,##0.00000000\ "/>
    <numFmt numFmtId="190" formatCode="#,##0.000000000_ ;[Red]\-#,##0.000000000\ "/>
    <numFmt numFmtId="191" formatCode="#,##0.0000000000_ ;[Red]\-#,##0.0000000000\ "/>
    <numFmt numFmtId="192" formatCode="#,##0.00000000000_ ;[Red]\-#,##0.00000000000\ "/>
    <numFmt numFmtId="193" formatCode="#,##0.000000000000_ ;[Red]\-#,##0.000000000000\ "/>
    <numFmt numFmtId="194" formatCode="#,##0.0000000000000_ ;[Red]\-#,##0.0000000000000\ "/>
    <numFmt numFmtId="195" formatCode="#,##0.00000000000000_ ;[Red]\-#,##0.00000000000000\ "/>
    <numFmt numFmtId="196" formatCode="#,##0.000000000000000_ ;[Red]\-#,##0.000000000000000\ "/>
    <numFmt numFmtId="197" formatCode="#,##0.0000000000000000_ ;[Red]\-#,##0.0000000000000000\ "/>
    <numFmt numFmtId="198" formatCode="#,##0.00000000000000000_ ;[Red]\-#,##0.00000000000000000\ "/>
    <numFmt numFmtId="199" formatCode="#,##0.000000000000000000_ ;[Red]\-#,##0.000000000000000000\ "/>
    <numFmt numFmtId="200" formatCode="#,##0.0000000000000000000_ ;[Red]\-#,##0.0000000000000000000\ "/>
    <numFmt numFmtId="201" formatCode="#,##0.00000000000000000000_ ;[Red]\-#,##0.00000000000000000000\ "/>
    <numFmt numFmtId="202" formatCode="#,##0.000000000000000000000_ ;[Red]\-#,##0.000000000000000000000\ "/>
    <numFmt numFmtId="203" formatCode="#,##0.0000000000000000000000_ ;[Red]\-#,##0.0000000000000000000000\ "/>
    <numFmt numFmtId="204" formatCode="0.00000"/>
    <numFmt numFmtId="205" formatCode="#,##0.000000"/>
    <numFmt numFmtId="206" formatCode="#,##0.0000000"/>
  </numFmts>
  <fonts count="47">
    <font>
      <sz val="10"/>
      <name val="Arial Cyr"/>
      <family val="0"/>
    </font>
    <font>
      <sz val="14"/>
      <name val="Arial CE"/>
      <family val="2"/>
    </font>
    <font>
      <sz val="14"/>
      <name val="Arial Cyr"/>
      <family val="0"/>
    </font>
    <font>
      <sz val="12"/>
      <name val="Arial CE"/>
      <family val="2"/>
    </font>
    <font>
      <sz val="12"/>
      <name val="Arial Cyr"/>
      <family val="0"/>
    </font>
    <font>
      <sz val="11"/>
      <name val="Arial Cyr"/>
      <family val="2"/>
    </font>
    <font>
      <sz val="10"/>
      <name val="Arial CE"/>
      <family val="2"/>
    </font>
    <font>
      <b/>
      <sz val="10"/>
      <name val="Arial Cyr"/>
      <family val="2"/>
    </font>
    <font>
      <b/>
      <sz val="10"/>
      <name val="Arial CE"/>
      <family val="2"/>
    </font>
    <font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  <font>
      <u val="single"/>
      <sz val="10"/>
      <color indexed="36"/>
      <name val="Arial Cyr"/>
      <family val="0"/>
    </font>
    <font>
      <b/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9"/>
      <color indexed="17"/>
      <name val="Arial CE"/>
      <family val="0"/>
    </font>
    <font>
      <b/>
      <sz val="9"/>
      <color indexed="56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0"/>
      <color indexed="10"/>
      <name val="Arial CE"/>
      <family val="2"/>
    </font>
    <font>
      <sz val="8"/>
      <name val="Arial Cyr"/>
      <family val="0"/>
    </font>
    <font>
      <i/>
      <sz val="9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4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9" fillId="0" borderId="0">
      <alignment/>
      <protection/>
    </xf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22">
    <xf numFmtId="0" fontId="0" fillId="0" borderId="0" xfId="0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15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5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20" fillId="0" borderId="10" xfId="0" applyFont="1" applyBorder="1" applyAlignment="1">
      <alignment vertical="top" wrapText="1"/>
    </xf>
    <xf numFmtId="49" fontId="7" fillId="0" borderId="11" xfId="0" applyNumberFormat="1" applyFont="1" applyFill="1" applyBorder="1" applyAlignment="1">
      <alignment horizontal="center" vertical="top"/>
    </xf>
    <xf numFmtId="175" fontId="23" fillId="0" borderId="0" xfId="0" applyNumberFormat="1" applyFont="1" applyAlignment="1">
      <alignment/>
    </xf>
    <xf numFmtId="175" fontId="6" fillId="0" borderId="10" xfId="0" applyNumberFormat="1" applyFont="1" applyBorder="1" applyAlignment="1">
      <alignment/>
    </xf>
    <xf numFmtId="175" fontId="6" fillId="0" borderId="12" xfId="0" applyNumberFormat="1" applyFont="1" applyBorder="1" applyAlignment="1">
      <alignment/>
    </xf>
    <xf numFmtId="175" fontId="8" fillId="0" borderId="13" xfId="0" applyNumberFormat="1" applyFont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175" fontId="17" fillId="0" borderId="10" xfId="0" applyNumberFormat="1" applyFont="1" applyBorder="1" applyAlignment="1">
      <alignment/>
    </xf>
    <xf numFmtId="175" fontId="17" fillId="0" borderId="12" xfId="0" applyNumberFormat="1" applyFont="1" applyBorder="1" applyAlignment="1">
      <alignment/>
    </xf>
    <xf numFmtId="0" fontId="9" fillId="0" borderId="10" xfId="0" applyFont="1" applyFill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8" fillId="0" borderId="13" xfId="0" applyNumberFormat="1" applyFont="1" applyBorder="1" applyAlignment="1">
      <alignment/>
    </xf>
    <xf numFmtId="172" fontId="15" fillId="0" borderId="0" xfId="0" applyNumberFormat="1" applyFont="1" applyAlignment="1">
      <alignment/>
    </xf>
    <xf numFmtId="173" fontId="8" fillId="0" borderId="10" xfId="0" applyNumberFormat="1" applyFont="1" applyBorder="1" applyAlignment="1">
      <alignment/>
    </xf>
    <xf numFmtId="175" fontId="8" fillId="0" borderId="10" xfId="0" applyNumberFormat="1" applyFont="1" applyBorder="1" applyAlignment="1">
      <alignment/>
    </xf>
    <xf numFmtId="175" fontId="17" fillId="0" borderId="12" xfId="0" applyNumberFormat="1" applyFont="1" applyFill="1" applyBorder="1" applyAlignment="1">
      <alignment/>
    </xf>
    <xf numFmtId="0" fontId="21" fillId="0" borderId="17" xfId="0" applyFont="1" applyBorder="1" applyAlignment="1">
      <alignment horizontal="center" vertical="top" wrapText="1"/>
    </xf>
    <xf numFmtId="0" fontId="21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vertical="top"/>
    </xf>
    <xf numFmtId="0" fontId="9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9" fillId="0" borderId="13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75" fontId="6" fillId="0" borderId="10" xfId="0" applyNumberFormat="1" applyFont="1" applyFill="1" applyBorder="1" applyAlignment="1">
      <alignment horizontal="left" vertical="top" wrapText="1"/>
    </xf>
    <xf numFmtId="173" fontId="6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5" fontId="6" fillId="0" borderId="12" xfId="0" applyNumberFormat="1" applyFont="1" applyFill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5" fontId="6" fillId="0" borderId="0" xfId="0" applyNumberFormat="1" applyFont="1" applyFill="1" applyBorder="1" applyAlignment="1">
      <alignment/>
    </xf>
    <xf numFmtId="0" fontId="9" fillId="0" borderId="21" xfId="0" applyFont="1" applyBorder="1" applyAlignment="1">
      <alignment horizontal="center" vertical="top"/>
    </xf>
    <xf numFmtId="172" fontId="6" fillId="0" borderId="22" xfId="0" applyNumberFormat="1" applyFont="1" applyBorder="1" applyAlignment="1">
      <alignment/>
    </xf>
    <xf numFmtId="175" fontId="6" fillId="0" borderId="23" xfId="0" applyNumberFormat="1" applyFont="1" applyBorder="1" applyAlignment="1">
      <alignment/>
    </xf>
    <xf numFmtId="17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/>
    </xf>
    <xf numFmtId="0" fontId="9" fillId="0" borderId="24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175" fontId="6" fillId="0" borderId="28" xfId="0" applyNumberFormat="1" applyFont="1" applyBorder="1" applyAlignment="1">
      <alignment/>
    </xf>
    <xf numFmtId="175" fontId="8" fillId="0" borderId="29" xfId="0" applyNumberFormat="1" applyFont="1" applyBorder="1" applyAlignment="1">
      <alignment/>
    </xf>
    <xf numFmtId="175" fontId="6" fillId="0" borderId="24" xfId="0" applyNumberFormat="1" applyFont="1" applyBorder="1" applyAlignment="1">
      <alignment/>
    </xf>
    <xf numFmtId="175" fontId="6" fillId="0" borderId="26" xfId="0" applyNumberFormat="1" applyFont="1" applyFill="1" applyBorder="1" applyAlignment="1">
      <alignment/>
    </xf>
    <xf numFmtId="175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5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173" fontId="17" fillId="0" borderId="0" xfId="0" applyNumberFormat="1" applyFont="1" applyFill="1" applyBorder="1" applyAlignment="1">
      <alignment/>
    </xf>
    <xf numFmtId="172" fontId="17" fillId="0" borderId="0" xfId="0" applyNumberFormat="1" applyFont="1" applyBorder="1" applyAlignment="1">
      <alignment/>
    </xf>
    <xf numFmtId="173" fontId="6" fillId="0" borderId="0" xfId="0" applyNumberFormat="1" applyFont="1" applyBorder="1" applyAlignment="1">
      <alignment/>
    </xf>
    <xf numFmtId="173" fontId="44" fillId="0" borderId="0" xfId="0" applyNumberFormat="1" applyFont="1" applyFill="1" applyBorder="1" applyAlignment="1">
      <alignment/>
    </xf>
    <xf numFmtId="172" fontId="44" fillId="0" borderId="0" xfId="0" applyNumberFormat="1" applyFont="1" applyFill="1" applyBorder="1" applyAlignment="1">
      <alignment/>
    </xf>
    <xf numFmtId="175" fontId="44" fillId="0" borderId="0" xfId="0" applyNumberFormat="1" applyFont="1" applyFill="1" applyBorder="1" applyAlignment="1">
      <alignment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2" fontId="6" fillId="0" borderId="14" xfId="0" applyNumberFormat="1" applyFont="1" applyBorder="1" applyAlignment="1">
      <alignment/>
    </xf>
    <xf numFmtId="175" fontId="17" fillId="0" borderId="20" xfId="0" applyNumberFormat="1" applyFont="1" applyFill="1" applyBorder="1" applyAlignment="1">
      <alignment/>
    </xf>
    <xf numFmtId="0" fontId="14" fillId="0" borderId="30" xfId="0" applyFont="1" applyBorder="1" applyAlignment="1">
      <alignment vertical="top" wrapText="1"/>
    </xf>
    <xf numFmtId="175" fontId="6" fillId="0" borderId="31" xfId="0" applyNumberFormat="1" applyFont="1" applyBorder="1" applyAlignment="1">
      <alignment/>
    </xf>
    <xf numFmtId="0" fontId="9" fillId="0" borderId="22" xfId="0" applyFont="1" applyFill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175" fontId="6" fillId="0" borderId="26" xfId="0" applyNumberFormat="1" applyFont="1" applyBorder="1" applyAlignment="1">
      <alignment horizontal="left" vertical="top" wrapText="1"/>
    </xf>
    <xf numFmtId="175" fontId="6" fillId="0" borderId="29" xfId="0" applyNumberFormat="1" applyFont="1" applyFill="1" applyBorder="1" applyAlignment="1">
      <alignment/>
    </xf>
    <xf numFmtId="0" fontId="9" fillId="0" borderId="22" xfId="0" applyFont="1" applyBorder="1" applyAlignment="1">
      <alignment vertical="top"/>
    </xf>
    <xf numFmtId="175" fontId="6" fillId="0" borderId="22" xfId="0" applyNumberFormat="1" applyFont="1" applyBorder="1" applyAlignment="1">
      <alignment/>
    </xf>
    <xf numFmtId="49" fontId="7" fillId="0" borderId="32" xfId="0" applyNumberFormat="1" applyFont="1" applyFill="1" applyBorder="1" applyAlignment="1">
      <alignment horizontal="center" vertical="top"/>
    </xf>
    <xf numFmtId="0" fontId="20" fillId="0" borderId="33" xfId="0" applyFont="1" applyBorder="1" applyAlignment="1">
      <alignment vertical="top" wrapText="1"/>
    </xf>
    <xf numFmtId="0" fontId="9" fillId="0" borderId="32" xfId="0" applyFont="1" applyBorder="1" applyAlignment="1">
      <alignment vertical="top" wrapText="1"/>
    </xf>
    <xf numFmtId="175" fontId="17" fillId="0" borderId="34" xfId="0" applyNumberFormat="1" applyFont="1" applyBorder="1" applyAlignment="1">
      <alignment/>
    </xf>
    <xf numFmtId="172" fontId="17" fillId="0" borderId="35" xfId="0" applyNumberFormat="1" applyFont="1" applyBorder="1" applyAlignment="1">
      <alignment/>
    </xf>
    <xf numFmtId="175" fontId="17" fillId="0" borderId="36" xfId="0" applyNumberFormat="1" applyFont="1" applyBorder="1" applyAlignment="1">
      <alignment/>
    </xf>
    <xf numFmtId="175" fontId="17" fillId="0" borderId="32" xfId="0" applyNumberFormat="1" applyFont="1" applyBorder="1" applyAlignment="1">
      <alignment/>
    </xf>
    <xf numFmtId="173" fontId="6" fillId="0" borderId="37" xfId="0" applyNumberFormat="1" applyFont="1" applyFill="1" applyBorder="1" applyAlignment="1">
      <alignment/>
    </xf>
    <xf numFmtId="172" fontId="6" fillId="0" borderId="37" xfId="0" applyNumberFormat="1" applyFont="1" applyFill="1" applyBorder="1" applyAlignment="1">
      <alignment/>
    </xf>
    <xf numFmtId="175" fontId="6" fillId="0" borderId="37" xfId="0" applyNumberFormat="1" applyFont="1" applyFill="1" applyBorder="1" applyAlignment="1">
      <alignment/>
    </xf>
    <xf numFmtId="175" fontId="6" fillId="0" borderId="38" xfId="0" applyNumberFormat="1" applyFont="1" applyFill="1" applyBorder="1" applyAlignment="1">
      <alignment/>
    </xf>
    <xf numFmtId="0" fontId="9" fillId="0" borderId="25" xfId="0" applyFont="1" applyBorder="1" applyAlignment="1">
      <alignment vertical="top"/>
    </xf>
    <xf numFmtId="0" fontId="20" fillId="0" borderId="26" xfId="0" applyFont="1" applyFill="1" applyBorder="1" applyAlignment="1">
      <alignment vertical="top" wrapText="1"/>
    </xf>
    <xf numFmtId="0" fontId="14" fillId="0" borderId="26" xfId="0" applyFont="1" applyBorder="1" applyAlignment="1">
      <alignment vertical="top" wrapText="1"/>
    </xf>
    <xf numFmtId="0" fontId="20" fillId="0" borderId="26" xfId="0" applyFont="1" applyFill="1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6" xfId="0" applyFont="1" applyBorder="1" applyAlignment="1">
      <alignment horizontal="center" vertical="top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 wrapText="1"/>
    </xf>
    <xf numFmtId="49" fontId="7" fillId="0" borderId="39" xfId="0" applyNumberFormat="1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15" xfId="0" applyFont="1" applyBorder="1" applyAlignment="1">
      <alignment vertical="top" wrapText="1"/>
    </xf>
    <xf numFmtId="0" fontId="9" fillId="0" borderId="20" xfId="0" applyFont="1" applyFill="1" applyBorder="1" applyAlignment="1">
      <alignment vertical="top" wrapText="1"/>
    </xf>
    <xf numFmtId="0" fontId="9" fillId="0" borderId="20" xfId="0" applyFont="1" applyBorder="1" applyAlignment="1">
      <alignment vertical="top" wrapText="1"/>
    </xf>
    <xf numFmtId="175" fontId="6" fillId="0" borderId="20" xfId="0" applyNumberFormat="1" applyFont="1" applyFill="1" applyBorder="1" applyAlignment="1">
      <alignment horizontal="left" vertical="top" wrapText="1"/>
    </xf>
    <xf numFmtId="0" fontId="9" fillId="0" borderId="20" xfId="0" applyFont="1" applyBorder="1" applyAlignment="1">
      <alignment vertical="center" wrapText="1"/>
    </xf>
    <xf numFmtId="175" fontId="6" fillId="0" borderId="20" xfId="0" applyNumberFormat="1" applyFont="1" applyBorder="1" applyAlignment="1">
      <alignment horizontal="left" vertical="top" wrapText="1"/>
    </xf>
    <xf numFmtId="175" fontId="8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Border="1" applyAlignment="1">
      <alignment horizontal="left" vertical="top" wrapText="1"/>
    </xf>
    <xf numFmtId="175" fontId="25" fillId="0" borderId="20" xfId="0" applyNumberFormat="1" applyFont="1" applyFill="1" applyBorder="1" applyAlignment="1">
      <alignment horizontal="left" vertical="top" wrapText="1"/>
    </xf>
    <xf numFmtId="0" fontId="14" fillId="0" borderId="38" xfId="0" applyFont="1" applyBorder="1" applyAlignment="1">
      <alignment vertical="top" wrapText="1"/>
    </xf>
    <xf numFmtId="0" fontId="9" fillId="0" borderId="27" xfId="0" applyFont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vertical="top"/>
    </xf>
    <xf numFmtId="0" fontId="9" fillId="0" borderId="20" xfId="0" applyFont="1" applyBorder="1" applyAlignment="1">
      <alignment vertical="top"/>
    </xf>
    <xf numFmtId="0" fontId="12" fillId="0" borderId="40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9" fillId="0" borderId="14" xfId="0" applyFont="1" applyBorder="1" applyAlignment="1">
      <alignment vertical="top"/>
    </xf>
    <xf numFmtId="175" fontId="8" fillId="0" borderId="25" xfId="0" applyNumberFormat="1" applyFont="1" applyFill="1" applyBorder="1" applyAlignment="1">
      <alignment/>
    </xf>
    <xf numFmtId="0" fontId="9" fillId="0" borderId="13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175" fontId="6" fillId="0" borderId="25" xfId="0" applyNumberFormat="1" applyFont="1" applyFill="1" applyBorder="1" applyAlignment="1">
      <alignment/>
    </xf>
    <xf numFmtId="175" fontId="6" fillId="0" borderId="13" xfId="0" applyNumberFormat="1" applyFont="1" applyFill="1" applyBorder="1" applyAlignment="1">
      <alignment wrapText="1"/>
    </xf>
    <xf numFmtId="175" fontId="6" fillId="0" borderId="26" xfId="0" applyNumberFormat="1" applyFont="1" applyFill="1" applyBorder="1" applyAlignment="1">
      <alignment/>
    </xf>
    <xf numFmtId="0" fontId="9" fillId="0" borderId="13" xfId="0" applyFont="1" applyBorder="1" applyAlignment="1">
      <alignment horizontal="center" vertical="top"/>
    </xf>
    <xf numFmtId="0" fontId="9" fillId="0" borderId="13" xfId="0" applyFont="1" applyBorder="1" applyAlignment="1">
      <alignment vertical="top"/>
    </xf>
    <xf numFmtId="175" fontId="6" fillId="0" borderId="13" xfId="0" applyNumberFormat="1" applyFont="1" applyFill="1" applyBorder="1" applyAlignment="1">
      <alignment horizontal="left" vertical="top" wrapText="1"/>
    </xf>
    <xf numFmtId="0" fontId="15" fillId="0" borderId="13" xfId="0" applyFont="1" applyBorder="1" applyAlignment="1">
      <alignment/>
    </xf>
    <xf numFmtId="175" fontId="15" fillId="0" borderId="13" xfId="0" applyNumberFormat="1" applyFont="1" applyBorder="1" applyAlignment="1">
      <alignment/>
    </xf>
    <xf numFmtId="172" fontId="15" fillId="0" borderId="13" xfId="0" applyNumberFormat="1" applyFont="1" applyBorder="1" applyAlignment="1">
      <alignment/>
    </xf>
    <xf numFmtId="0" fontId="16" fillId="0" borderId="13" xfId="0" applyFont="1" applyBorder="1" applyAlignment="1">
      <alignment/>
    </xf>
    <xf numFmtId="0" fontId="14" fillId="0" borderId="13" xfId="0" applyFont="1" applyBorder="1" applyAlignment="1">
      <alignment vertical="top" wrapText="1"/>
    </xf>
    <xf numFmtId="0" fontId="15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6" fillId="0" borderId="29" xfId="0" applyFont="1" applyBorder="1" applyAlignment="1">
      <alignment/>
    </xf>
    <xf numFmtId="0" fontId="15" fillId="0" borderId="38" xfId="0" applyFont="1" applyBorder="1" applyAlignment="1">
      <alignment/>
    </xf>
    <xf numFmtId="0" fontId="16" fillId="0" borderId="25" xfId="0" applyFont="1" applyBorder="1" applyAlignment="1">
      <alignment/>
    </xf>
    <xf numFmtId="0" fontId="12" fillId="0" borderId="13" xfId="0" applyFont="1" applyBorder="1" applyAlignment="1">
      <alignment vertical="top"/>
    </xf>
    <xf numFmtId="175" fontId="8" fillId="0" borderId="15" xfId="0" applyNumberFormat="1" applyFont="1" applyFill="1" applyBorder="1" applyAlignment="1">
      <alignment/>
    </xf>
    <xf numFmtId="175" fontId="8" fillId="0" borderId="20" xfId="0" applyNumberFormat="1" applyFont="1" applyFill="1" applyBorder="1" applyAlignment="1">
      <alignment/>
    </xf>
    <xf numFmtId="175" fontId="17" fillId="0" borderId="13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175" fontId="8" fillId="0" borderId="0" xfId="0" applyNumberFormat="1" applyFont="1" applyFill="1" applyAlignment="1">
      <alignment/>
    </xf>
    <xf numFmtId="175" fontId="15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6" fillId="0" borderId="13" xfId="0" applyNumberFormat="1" applyFont="1" applyFill="1" applyBorder="1" applyAlignment="1">
      <alignment/>
    </xf>
    <xf numFmtId="178" fontId="15" fillId="0" borderId="13" xfId="0" applyNumberFormat="1" applyFont="1" applyFill="1" applyBorder="1" applyAlignment="1">
      <alignment/>
    </xf>
    <xf numFmtId="178" fontId="15" fillId="0" borderId="0" xfId="0" applyNumberFormat="1" applyFont="1" applyAlignment="1">
      <alignment/>
    </xf>
    <xf numFmtId="173" fontId="6" fillId="7" borderId="0" xfId="0" applyNumberFormat="1" applyFont="1" applyFill="1" applyBorder="1" applyAlignment="1">
      <alignment/>
    </xf>
    <xf numFmtId="172" fontId="6" fillId="7" borderId="0" xfId="0" applyNumberFormat="1" applyFont="1" applyFill="1" applyBorder="1" applyAlignment="1">
      <alignment/>
    </xf>
    <xf numFmtId="175" fontId="6" fillId="7" borderId="0" xfId="0" applyNumberFormat="1" applyFont="1" applyFill="1" applyBorder="1" applyAlignment="1">
      <alignment/>
    </xf>
    <xf numFmtId="175" fontId="6" fillId="7" borderId="13" xfId="0" applyNumberFormat="1" applyFont="1" applyFill="1" applyBorder="1" applyAlignment="1">
      <alignment/>
    </xf>
    <xf numFmtId="173" fontId="6" fillId="7" borderId="13" xfId="0" applyNumberFormat="1" applyFont="1" applyFill="1" applyBorder="1" applyAlignment="1">
      <alignment/>
    </xf>
    <xf numFmtId="172" fontId="6" fillId="7" borderId="13" xfId="0" applyNumberFormat="1" applyFont="1" applyFill="1" applyBorder="1" applyAlignment="1">
      <alignment/>
    </xf>
    <xf numFmtId="175" fontId="6" fillId="24" borderId="13" xfId="0" applyNumberFormat="1" applyFont="1" applyFill="1" applyBorder="1" applyAlignment="1">
      <alignment horizontal="left" vertical="top" wrapText="1"/>
    </xf>
    <xf numFmtId="175" fontId="6" fillId="24" borderId="13" xfId="0" applyNumberFormat="1" applyFont="1" applyFill="1" applyBorder="1" applyAlignment="1">
      <alignment/>
    </xf>
    <xf numFmtId="175" fontId="15" fillId="24" borderId="13" xfId="0" applyNumberFormat="1" applyFont="1" applyFill="1" applyBorder="1" applyAlignment="1">
      <alignment/>
    </xf>
    <xf numFmtId="0" fontId="15" fillId="24" borderId="0" xfId="0" applyFont="1" applyFill="1" applyAlignment="1">
      <alignment/>
    </xf>
    <xf numFmtId="178" fontId="15" fillId="24" borderId="0" xfId="0" applyNumberFormat="1" applyFont="1" applyFill="1" applyAlignment="1">
      <alignment/>
    </xf>
    <xf numFmtId="175" fontId="44" fillId="0" borderId="13" xfId="0" applyNumberFormat="1" applyFont="1" applyFill="1" applyBorder="1" applyAlignment="1">
      <alignment horizontal="left" vertical="top" wrapText="1"/>
    </xf>
    <xf numFmtId="173" fontId="44" fillId="0" borderId="13" xfId="0" applyNumberFormat="1" applyFont="1" applyFill="1" applyBorder="1" applyAlignment="1">
      <alignment/>
    </xf>
    <xf numFmtId="172" fontId="44" fillId="0" borderId="13" xfId="0" applyNumberFormat="1" applyFont="1" applyFill="1" applyBorder="1" applyAlignment="1">
      <alignment/>
    </xf>
    <xf numFmtId="175" fontId="44" fillId="0" borderId="29" xfId="0" applyNumberFormat="1" applyFont="1" applyFill="1" applyBorder="1" applyAlignment="1">
      <alignment/>
    </xf>
    <xf numFmtId="175" fontId="6" fillId="25" borderId="20" xfId="0" applyNumberFormat="1" applyFont="1" applyFill="1" applyBorder="1" applyAlignment="1">
      <alignment/>
    </xf>
    <xf numFmtId="175" fontId="44" fillId="0" borderId="13" xfId="0" applyNumberFormat="1" applyFont="1" applyFill="1" applyBorder="1" applyAlignment="1">
      <alignment/>
    </xf>
    <xf numFmtId="175" fontId="6" fillId="25" borderId="13" xfId="0" applyNumberFormat="1" applyFont="1" applyFill="1" applyBorder="1" applyAlignment="1">
      <alignment/>
    </xf>
    <xf numFmtId="175" fontId="6" fillId="22" borderId="13" xfId="0" applyNumberFormat="1" applyFont="1" applyFill="1" applyBorder="1" applyAlignment="1">
      <alignment/>
    </xf>
    <xf numFmtId="173" fontId="6" fillId="22" borderId="13" xfId="0" applyNumberFormat="1" applyFont="1" applyFill="1" applyBorder="1" applyAlignment="1">
      <alignment/>
    </xf>
    <xf numFmtId="172" fontId="6" fillId="22" borderId="13" xfId="0" applyNumberFormat="1" applyFont="1" applyFill="1" applyBorder="1" applyAlignment="1">
      <alignment/>
    </xf>
    <xf numFmtId="175" fontId="6" fillId="22" borderId="29" xfId="0" applyNumberFormat="1" applyFont="1" applyFill="1" applyBorder="1" applyAlignment="1">
      <alignment/>
    </xf>
    <xf numFmtId="175" fontId="6" fillId="0" borderId="25" xfId="0" applyNumberFormat="1" applyFont="1" applyFill="1" applyBorder="1" applyAlignment="1">
      <alignment horizontal="left" vertical="top" wrapText="1"/>
    </xf>
    <xf numFmtId="175" fontId="6" fillId="0" borderId="20" xfId="0" applyNumberFormat="1" applyFont="1" applyFill="1" applyBorder="1" applyAlignment="1">
      <alignment wrapText="1"/>
    </xf>
    <xf numFmtId="175" fontId="44" fillId="0" borderId="20" xfId="0" applyNumberFormat="1" applyFont="1" applyFill="1" applyBorder="1" applyAlignment="1">
      <alignment/>
    </xf>
    <xf numFmtId="0" fontId="9" fillId="0" borderId="25" xfId="0" applyFont="1" applyBorder="1" applyAlignment="1">
      <alignment vertical="top" wrapText="1"/>
    </xf>
    <xf numFmtId="0" fontId="15" fillId="0" borderId="0" xfId="0" applyFont="1" applyFill="1" applyAlignment="1">
      <alignment/>
    </xf>
    <xf numFmtId="178" fontId="15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5" fontId="15" fillId="0" borderId="0" xfId="0" applyNumberFormat="1" applyFont="1" applyFill="1" applyAlignment="1">
      <alignment/>
    </xf>
    <xf numFmtId="178" fontId="46" fillId="0" borderId="0" xfId="0" applyNumberFormat="1" applyFont="1" applyFill="1" applyAlignment="1">
      <alignment/>
    </xf>
    <xf numFmtId="0" fontId="15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vertical="top"/>
    </xf>
    <xf numFmtId="0" fontId="9" fillId="0" borderId="27" xfId="0" applyFont="1" applyFill="1" applyBorder="1" applyAlignment="1">
      <alignment horizontal="center" vertical="top"/>
    </xf>
    <xf numFmtId="0" fontId="14" fillId="0" borderId="13" xfId="0" applyFont="1" applyFill="1" applyBorder="1" applyAlignment="1">
      <alignment vertical="top" wrapText="1"/>
    </xf>
    <xf numFmtId="0" fontId="13" fillId="0" borderId="27" xfId="0" applyFont="1" applyFill="1" applyBorder="1" applyAlignment="1">
      <alignment vertical="top"/>
    </xf>
    <xf numFmtId="0" fontId="12" fillId="0" borderId="13" xfId="0" applyFont="1" applyFill="1" applyBorder="1" applyAlignment="1">
      <alignment vertical="top"/>
    </xf>
    <xf numFmtId="0" fontId="13" fillId="0" borderId="13" xfId="0" applyFont="1" applyFill="1" applyBorder="1" applyAlignment="1">
      <alignment vertical="top"/>
    </xf>
    <xf numFmtId="175" fontId="8" fillId="0" borderId="13" xfId="0" applyNumberFormat="1" applyFont="1" applyFill="1" applyBorder="1" applyAlignment="1">
      <alignment/>
    </xf>
    <xf numFmtId="172" fontId="8" fillId="0" borderId="13" xfId="0" applyNumberFormat="1" applyFont="1" applyFill="1" applyBorder="1" applyAlignment="1">
      <alignment/>
    </xf>
    <xf numFmtId="175" fontId="8" fillId="0" borderId="29" xfId="0" applyNumberFormat="1" applyFont="1" applyFill="1" applyBorder="1" applyAlignment="1">
      <alignment/>
    </xf>
    <xf numFmtId="175" fontId="23" fillId="0" borderId="0" xfId="0" applyNumberFormat="1" applyFont="1" applyFill="1" applyAlignment="1">
      <alignment/>
    </xf>
    <xf numFmtId="172" fontId="15" fillId="0" borderId="0" xfId="0" applyNumberFormat="1" applyFont="1" applyFill="1" applyAlignment="1">
      <alignment/>
    </xf>
    <xf numFmtId="172" fontId="15" fillId="0" borderId="13" xfId="0" applyNumberFormat="1" applyFont="1" applyFill="1" applyBorder="1" applyAlignment="1">
      <alignment/>
    </xf>
    <xf numFmtId="0" fontId="16" fillId="0" borderId="13" xfId="0" applyFont="1" applyFill="1" applyBorder="1" applyAlignment="1">
      <alignment/>
    </xf>
    <xf numFmtId="0" fontId="16" fillId="0" borderId="25" xfId="0" applyFont="1" applyFill="1" applyBorder="1" applyAlignment="1">
      <alignment/>
    </xf>
    <xf numFmtId="0" fontId="15" fillId="0" borderId="13" xfId="0" applyFont="1" applyFill="1" applyBorder="1" applyAlignment="1">
      <alignment/>
    </xf>
    <xf numFmtId="0" fontId="16" fillId="0" borderId="29" xfId="0" applyFont="1" applyFill="1" applyBorder="1" applyAlignment="1">
      <alignment/>
    </xf>
    <xf numFmtId="0" fontId="15" fillId="0" borderId="38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5" fontId="15" fillId="0" borderId="13" xfId="0" applyNumberFormat="1" applyFont="1" applyFill="1" applyBorder="1" applyAlignment="1">
      <alignment wrapText="1"/>
    </xf>
    <xf numFmtId="0" fontId="2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0"/>
  <sheetViews>
    <sheetView view="pageBreakPreview" zoomScaleSheetLayoutView="100" workbookViewId="0" topLeftCell="A1">
      <selection activeCell="C9" sqref="C9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9" t="s">
        <v>103</v>
      </c>
      <c r="D4" s="219"/>
      <c r="E4" s="219"/>
      <c r="F4" s="219"/>
      <c r="G4" s="219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304.602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290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307.848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135</v>
      </c>
      <c r="M117" s="190"/>
    </row>
    <row r="118" spans="1:13" ht="12.75">
      <c r="A118" s="66"/>
      <c r="B118" s="136"/>
      <c r="C118" s="63" t="s">
        <v>57</v>
      </c>
      <c r="D118" s="61"/>
      <c r="E118" s="62"/>
      <c r="F118" s="63"/>
      <c r="G118" s="63">
        <v>10</v>
      </c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26.276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214.588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25.5">
      <c r="A134" s="66"/>
      <c r="B134" s="130" t="s">
        <v>77</v>
      </c>
      <c r="C134" s="142" t="s">
        <v>79</v>
      </c>
      <c r="D134" s="61"/>
      <c r="E134" s="62"/>
      <c r="F134" s="92"/>
      <c r="G134" s="63">
        <v>10.05</v>
      </c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102</v>
      </c>
      <c r="D137" s="61"/>
      <c r="E137" s="62"/>
      <c r="F137" s="92"/>
      <c r="G137" s="63">
        <v>10.316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1053.311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15">
        <v>2143</v>
      </c>
      <c r="B150" s="212"/>
      <c r="C150" s="216" t="s">
        <v>104</v>
      </c>
      <c r="D150" s="213"/>
      <c r="E150" s="195"/>
      <c r="F150" s="195"/>
      <c r="G150" s="160">
        <v>22.575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58.575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17"/>
      <c r="D169" s="217"/>
      <c r="E169" s="217"/>
      <c r="F169" s="217"/>
      <c r="G169" s="217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mergeCells count="5">
    <mergeCell ref="C169:G169"/>
    <mergeCell ref="C1:D1"/>
    <mergeCell ref="C4:G4"/>
    <mergeCell ref="A6:G6"/>
    <mergeCell ref="A7:G7"/>
  </mergeCells>
  <printOptions/>
  <pageMargins left="0.75" right="0.75" top="1" bottom="1" header="0.5" footer="0.5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R230"/>
  <sheetViews>
    <sheetView tabSelected="1" zoomScaleSheetLayoutView="100" workbookViewId="0" topLeftCell="A106">
      <selection activeCell="C138" sqref="C138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9.62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11.25390625" style="5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105</v>
      </c>
      <c r="E2" s="4"/>
      <c r="F2" s="4"/>
      <c r="G2" s="4"/>
    </row>
    <row r="3" spans="2:7" ht="15" customHeight="1">
      <c r="B3" s="14"/>
      <c r="C3" s="219" t="s">
        <v>106</v>
      </c>
      <c r="D3" s="219"/>
      <c r="E3" s="219"/>
      <c r="F3" s="219"/>
      <c r="G3" s="219"/>
    </row>
    <row r="4" ht="16.5" customHeight="1">
      <c r="B4" s="3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25.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G107+G108+G110+G111</f>
        <v>226.273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/>
      <c r="D109" s="164"/>
      <c r="E109" s="165"/>
      <c r="F109" s="166"/>
      <c r="G109" s="188"/>
      <c r="M109" s="190"/>
      <c r="P109" s="163"/>
    </row>
    <row r="110" spans="1:13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  <c r="M110" s="190"/>
    </row>
    <row r="111" spans="1:13" ht="12.75" outlineLevel="1">
      <c r="A111" s="115"/>
      <c r="B111" s="110"/>
      <c r="C111" s="54" t="s">
        <v>69</v>
      </c>
      <c r="D111" s="55"/>
      <c r="E111" s="56"/>
      <c r="F111" s="57"/>
      <c r="G111" s="54">
        <v>19.365</v>
      </c>
      <c r="M111" s="190"/>
    </row>
    <row r="112" spans="1:13" ht="25.5">
      <c r="A112" s="65">
        <v>2110</v>
      </c>
      <c r="B112" s="106"/>
      <c r="C112" s="189" t="s">
        <v>63</v>
      </c>
      <c r="D112" s="55"/>
      <c r="E112" s="56"/>
      <c r="F112" s="57"/>
      <c r="G112" s="134">
        <f>G113+G114+G115</f>
        <v>303.702</v>
      </c>
      <c r="M112" s="190"/>
    </row>
    <row r="113" spans="1:13" ht="12.75">
      <c r="A113" s="66"/>
      <c r="B113" s="110"/>
      <c r="C113" s="195" t="s">
        <v>85</v>
      </c>
      <c r="D113" s="195"/>
      <c r="E113" s="195"/>
      <c r="F113" s="195"/>
      <c r="G113" s="160">
        <v>289.1</v>
      </c>
      <c r="M113" s="191"/>
    </row>
    <row r="114" spans="1:13" ht="12.75">
      <c r="A114" s="66"/>
      <c r="B114" s="110"/>
      <c r="C114" s="71" t="s">
        <v>66</v>
      </c>
      <c r="D114" s="55"/>
      <c r="E114" s="56"/>
      <c r="F114" s="57"/>
      <c r="G114" s="71">
        <v>1.102</v>
      </c>
      <c r="M114" s="190"/>
    </row>
    <row r="115" spans="1:13" ht="12.75">
      <c r="A115" s="66"/>
      <c r="B115" s="110"/>
      <c r="C115" s="137" t="s">
        <v>67</v>
      </c>
      <c r="D115" s="55"/>
      <c r="E115" s="56"/>
      <c r="F115" s="57"/>
      <c r="G115" s="71">
        <v>13.5</v>
      </c>
      <c r="M115" s="190"/>
    </row>
    <row r="116" spans="1:13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G117+G118+G119+G120+G121+G122+G123+G124+G130+G125+G126+G127+G128+G129+G131</f>
        <v>330.152</v>
      </c>
      <c r="M116" s="190"/>
    </row>
    <row r="117" spans="1:13" ht="12.75">
      <c r="A117" s="66"/>
      <c r="B117" s="136"/>
      <c r="C117" s="63" t="s">
        <v>56</v>
      </c>
      <c r="D117" s="61"/>
      <c r="E117" s="62"/>
      <c r="F117" s="63"/>
      <c r="G117" s="63">
        <v>167.662</v>
      </c>
      <c r="M117" s="190"/>
    </row>
    <row r="118" spans="1:13" ht="12.75">
      <c r="A118" s="66"/>
      <c r="B118" s="136"/>
      <c r="C118" s="63"/>
      <c r="D118" s="61"/>
      <c r="E118" s="62"/>
      <c r="F118" s="63"/>
      <c r="G118" s="63"/>
      <c r="M118" s="190"/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M119" s="190"/>
      <c r="O119" s="163"/>
    </row>
    <row r="120" spans="1:13" ht="12.75">
      <c r="A120" s="66"/>
      <c r="B120" s="136"/>
      <c r="C120" s="63"/>
      <c r="D120" s="168"/>
      <c r="E120" s="169"/>
      <c r="F120" s="167"/>
      <c r="G120" s="63"/>
      <c r="M120" s="190"/>
    </row>
    <row r="121" spans="1:13" ht="12.75">
      <c r="A121" s="66"/>
      <c r="B121" s="136"/>
      <c r="C121" s="135" t="s">
        <v>65</v>
      </c>
      <c r="D121" s="61"/>
      <c r="E121" s="62"/>
      <c r="F121" s="63"/>
      <c r="G121" s="63">
        <v>25.918</v>
      </c>
      <c r="M121" s="190"/>
    </row>
    <row r="122" spans="1:13" ht="12.75">
      <c r="A122" s="66"/>
      <c r="B122" s="136"/>
      <c r="C122" s="135" t="s">
        <v>70</v>
      </c>
      <c r="D122" s="61"/>
      <c r="E122" s="62"/>
      <c r="F122" s="63"/>
      <c r="G122" s="63">
        <v>3.895</v>
      </c>
      <c r="M122" s="190"/>
    </row>
    <row r="123" spans="1:13" ht="12.75">
      <c r="A123" s="66"/>
      <c r="B123" s="136"/>
      <c r="C123" s="135" t="s">
        <v>71</v>
      </c>
      <c r="D123" s="61"/>
      <c r="E123" s="62"/>
      <c r="F123" s="63"/>
      <c r="G123" s="63">
        <v>1.884</v>
      </c>
      <c r="M123" s="190"/>
    </row>
    <row r="124" spans="1:13" ht="12.75">
      <c r="A124" s="66"/>
      <c r="B124" s="136"/>
      <c r="C124" s="63" t="s">
        <v>59</v>
      </c>
      <c r="D124" s="61"/>
      <c r="E124" s="62"/>
      <c r="F124" s="63"/>
      <c r="G124" s="63">
        <v>6.871</v>
      </c>
      <c r="M124" s="190"/>
    </row>
    <row r="125" spans="1:13" ht="12.75">
      <c r="A125" s="66"/>
      <c r="B125" s="136"/>
      <c r="C125" s="63" t="s">
        <v>88</v>
      </c>
      <c r="D125" s="55"/>
      <c r="E125" s="56"/>
      <c r="F125" s="57"/>
      <c r="G125" s="63">
        <v>22.606</v>
      </c>
      <c r="M125" s="190"/>
    </row>
    <row r="126" spans="1:13" ht="12.75">
      <c r="A126" s="66"/>
      <c r="B126" s="136"/>
      <c r="C126" s="63" t="s">
        <v>92</v>
      </c>
      <c r="D126" s="55"/>
      <c r="E126" s="56"/>
      <c r="F126" s="57"/>
      <c r="G126" s="63">
        <v>2.587</v>
      </c>
      <c r="M126" s="190"/>
    </row>
    <row r="127" spans="1:13" ht="12.75">
      <c r="A127" s="66"/>
      <c r="B127" s="136"/>
      <c r="C127" s="63" t="s">
        <v>98</v>
      </c>
      <c r="D127" s="55"/>
      <c r="E127" s="56"/>
      <c r="F127" s="57"/>
      <c r="G127" s="63">
        <v>3</v>
      </c>
      <c r="M127" s="190"/>
    </row>
    <row r="128" spans="1:13" ht="12.75">
      <c r="A128" s="66"/>
      <c r="B128" s="136"/>
      <c r="C128" s="142"/>
      <c r="D128" s="55"/>
      <c r="E128" s="56"/>
      <c r="F128" s="57"/>
      <c r="G128" s="63"/>
      <c r="M128" s="190"/>
    </row>
    <row r="129" spans="1:13" ht="12.75">
      <c r="A129" s="66"/>
      <c r="B129" s="136"/>
      <c r="C129" s="142"/>
      <c r="D129" s="55"/>
      <c r="E129" s="56"/>
      <c r="F129" s="57"/>
      <c r="G129" s="63"/>
      <c r="M129" s="190"/>
    </row>
    <row r="130" spans="1:13" ht="12.75">
      <c r="A130" s="66"/>
      <c r="B130" s="136"/>
      <c r="C130" s="186" t="s">
        <v>91</v>
      </c>
      <c r="D130" s="55"/>
      <c r="E130" s="56"/>
      <c r="F130" s="57"/>
      <c r="G130" s="137">
        <v>76</v>
      </c>
      <c r="M130" s="190"/>
    </row>
    <row r="131" spans="1:13" ht="12.75">
      <c r="A131" s="140"/>
      <c r="B131" s="141"/>
      <c r="C131" s="143" t="s">
        <v>99</v>
      </c>
      <c r="D131" s="61"/>
      <c r="E131" s="62"/>
      <c r="F131" s="63"/>
      <c r="G131" s="143">
        <v>9.729</v>
      </c>
      <c r="M131" s="190"/>
    </row>
    <row r="132" spans="1:15" ht="12.75">
      <c r="A132" s="65">
        <v>2143</v>
      </c>
      <c r="B132" s="129"/>
      <c r="C132" s="138" t="s">
        <v>61</v>
      </c>
      <c r="D132" s="61"/>
      <c r="E132" s="62"/>
      <c r="F132" s="92"/>
      <c r="G132" s="127">
        <f>G133+G134+G136+G135+G137</f>
        <v>195.222</v>
      </c>
      <c r="M132" s="192"/>
      <c r="O132" s="11"/>
    </row>
    <row r="133" spans="1:13" ht="25.5">
      <c r="A133" s="66"/>
      <c r="B133" s="130"/>
      <c r="C133" s="187" t="s">
        <v>90</v>
      </c>
      <c r="D133" s="61"/>
      <c r="E133" s="62"/>
      <c r="F133" s="92"/>
      <c r="G133" s="63">
        <v>6.816</v>
      </c>
      <c r="M133" s="190"/>
    </row>
    <row r="134" spans="1:13" ht="12.75">
      <c r="A134" s="66"/>
      <c r="B134" s="130" t="s">
        <v>77</v>
      </c>
      <c r="C134" s="142"/>
      <c r="D134" s="61"/>
      <c r="E134" s="62"/>
      <c r="F134" s="92"/>
      <c r="G134" s="63"/>
      <c r="M134" s="190"/>
    </row>
    <row r="135" spans="1:13" ht="12.75">
      <c r="A135" s="66"/>
      <c r="B135" s="130"/>
      <c r="C135" s="63" t="s">
        <v>94</v>
      </c>
      <c r="D135" s="183"/>
      <c r="E135" s="184"/>
      <c r="F135" s="185"/>
      <c r="G135" s="63">
        <v>152.048</v>
      </c>
      <c r="M135" s="190"/>
    </row>
    <row r="136" spans="1:13" ht="25.5">
      <c r="A136" s="66"/>
      <c r="B136" s="130"/>
      <c r="C136" s="142" t="s">
        <v>62</v>
      </c>
      <c r="D136" s="61"/>
      <c r="E136" s="62"/>
      <c r="F136" s="92"/>
      <c r="G136" s="63">
        <v>35.358</v>
      </c>
      <c r="M136" s="190"/>
    </row>
    <row r="137" spans="1:13" ht="25.5">
      <c r="A137" s="66"/>
      <c r="B137" s="130"/>
      <c r="C137" s="142" t="s">
        <v>108</v>
      </c>
      <c r="D137" s="61"/>
      <c r="E137" s="62"/>
      <c r="F137" s="92"/>
      <c r="G137" s="63">
        <v>1</v>
      </c>
      <c r="M137" s="190"/>
    </row>
    <row r="138" spans="1:15" ht="12.75">
      <c r="A138" s="132"/>
      <c r="B138" s="131" t="s">
        <v>49</v>
      </c>
      <c r="C138" s="46"/>
      <c r="D138" s="22" t="e">
        <f>+D8+D10+D19+D30+D67+D17+D38+D35+#REF!+D27</f>
        <v>#REF!</v>
      </c>
      <c r="E138" s="33" t="e">
        <f>+E8+E10+E19+E30+E67+E17+E38+E35+#REF!+E27</f>
        <v>#REF!</v>
      </c>
      <c r="F138" s="69" t="e">
        <f>+F8+F10+F19+F30+F67+F17+F38+F35+#REF!+F27</f>
        <v>#VALUE!</v>
      </c>
      <c r="G138" s="156">
        <f>G33+G112+G116+G132</f>
        <v>1055.349</v>
      </c>
      <c r="M138" s="193"/>
      <c r="N138" s="11"/>
      <c r="O138" s="11"/>
    </row>
    <row r="139" spans="1:13" ht="12.75">
      <c r="A139" s="196" t="s">
        <v>101</v>
      </c>
      <c r="B139" s="197"/>
      <c r="C139" s="142"/>
      <c r="D139" s="61"/>
      <c r="E139" s="62"/>
      <c r="F139" s="63"/>
      <c r="G139" s="63"/>
      <c r="M139" s="190"/>
    </row>
    <row r="140" spans="1:15" ht="12.75">
      <c r="A140" s="198"/>
      <c r="B140" s="199" t="s">
        <v>13</v>
      </c>
      <c r="C140" s="142"/>
      <c r="D140" s="61"/>
      <c r="E140" s="62"/>
      <c r="F140" s="92"/>
      <c r="G140" s="63"/>
      <c r="M140" s="190"/>
      <c r="O140" s="11"/>
    </row>
    <row r="141" spans="1:13" ht="12.75">
      <c r="A141" s="198">
        <v>2110</v>
      </c>
      <c r="B141" s="199"/>
      <c r="C141" s="142" t="s">
        <v>78</v>
      </c>
      <c r="D141" s="61"/>
      <c r="E141" s="62"/>
      <c r="F141" s="92"/>
      <c r="G141" s="63">
        <v>19.473</v>
      </c>
      <c r="M141" s="190"/>
    </row>
    <row r="142" spans="1:13" ht="12.75">
      <c r="A142" s="198"/>
      <c r="B142" s="199"/>
      <c r="C142" s="142" t="s">
        <v>81</v>
      </c>
      <c r="D142" s="61"/>
      <c r="E142" s="62"/>
      <c r="F142" s="92"/>
      <c r="G142" s="63">
        <v>2.5</v>
      </c>
      <c r="M142" s="190"/>
    </row>
    <row r="143" spans="1:13" ht="12.75">
      <c r="A143" s="200"/>
      <c r="B143" s="201" t="s">
        <v>49</v>
      </c>
      <c r="C143" s="202"/>
      <c r="D143" s="203" t="e">
        <f>+D12+D14+D23+D34+D71+D21+D42+D39+#REF!+D31</f>
        <v>#REF!</v>
      </c>
      <c r="E143" s="204" t="e">
        <f>+E12+E14+E23+E34+E71+E21+E42+E39+#REF!+E31</f>
        <v>#REF!</v>
      </c>
      <c r="F143" s="205" t="e">
        <f>+F12+F14+F23+F34+F71+F21+F42+F39+#REF!+F31</f>
        <v>#REF!</v>
      </c>
      <c r="G143" s="156">
        <f>G141+G142</f>
        <v>21.973</v>
      </c>
      <c r="M143" s="190"/>
    </row>
    <row r="144" spans="1:13" ht="12" hidden="1" outlineLevel="1" collapsed="1">
      <c r="A144" s="190"/>
      <c r="B144" s="206"/>
      <c r="C144" s="190"/>
      <c r="D144" s="190"/>
      <c r="E144" s="207"/>
      <c r="F144" s="190">
        <f>16832.581+410+291.4+9926.5</f>
        <v>27460.481</v>
      </c>
      <c r="G144" s="157" t="e">
        <f>+#REF!</f>
        <v>#REF!</v>
      </c>
      <c r="M144" s="190"/>
    </row>
    <row r="145" spans="1:13" ht="12.75" hidden="1" outlineLevel="1">
      <c r="A145" s="190"/>
      <c r="B145" s="190"/>
      <c r="C145" s="193"/>
      <c r="D145" s="190"/>
      <c r="E145" s="207"/>
      <c r="F145" s="193">
        <f>+F144-G143</f>
        <v>27438.507999999998</v>
      </c>
      <c r="G145" s="158" t="e">
        <f>+G144-G143</f>
        <v>#REF!</v>
      </c>
      <c r="M145" s="190"/>
    </row>
    <row r="146" spans="1:16" ht="12.75" outlineLevel="1">
      <c r="A146" s="195">
        <v>110204</v>
      </c>
      <c r="B146" s="195"/>
      <c r="C146" s="159"/>
      <c r="D146" s="195"/>
      <c r="E146" s="208"/>
      <c r="F146" s="159"/>
      <c r="G146" s="127"/>
      <c r="M146" s="190"/>
      <c r="P146" s="11"/>
    </row>
    <row r="147" spans="1:16" ht="12.75">
      <c r="A147" s="209"/>
      <c r="B147" s="199" t="s">
        <v>13</v>
      </c>
      <c r="C147" s="210"/>
      <c r="D147" s="195"/>
      <c r="E147" s="208"/>
      <c r="F147" s="195"/>
      <c r="G147" s="159"/>
      <c r="M147" s="190"/>
      <c r="P147" s="11"/>
    </row>
    <row r="148" spans="1:13" ht="12">
      <c r="A148" s="211">
        <v>2110</v>
      </c>
      <c r="B148" s="212"/>
      <c r="C148" s="211" t="s">
        <v>72</v>
      </c>
      <c r="D148" s="213"/>
      <c r="E148" s="208"/>
      <c r="F148" s="195"/>
      <c r="G148" s="159"/>
      <c r="M148" s="190"/>
    </row>
    <row r="149" spans="1:13" ht="14.25" customHeight="1">
      <c r="A149" s="214"/>
      <c r="B149" s="212"/>
      <c r="C149" s="159" t="s">
        <v>83</v>
      </c>
      <c r="D149" s="213"/>
      <c r="E149" s="195"/>
      <c r="F149" s="195"/>
      <c r="G149" s="160">
        <v>36</v>
      </c>
      <c r="M149" s="190"/>
    </row>
    <row r="150" spans="1:13" ht="24.75" customHeight="1">
      <c r="A150" s="215">
        <v>2143</v>
      </c>
      <c r="B150" s="212"/>
      <c r="C150" s="216" t="s">
        <v>107</v>
      </c>
      <c r="D150" s="213"/>
      <c r="E150" s="195"/>
      <c r="F150" s="195"/>
      <c r="G150" s="160">
        <v>20.537</v>
      </c>
      <c r="M150" s="190"/>
    </row>
    <row r="151" spans="1:13" ht="14.25" customHeight="1">
      <c r="A151" s="214"/>
      <c r="B151" s="209" t="s">
        <v>49</v>
      </c>
      <c r="C151" s="159"/>
      <c r="D151" s="195"/>
      <c r="E151" s="195"/>
      <c r="F151" s="195"/>
      <c r="G151" s="161">
        <f>G149+G150</f>
        <v>56.537</v>
      </c>
      <c r="M151" s="190"/>
    </row>
    <row r="152" spans="1:13" ht="14.25" customHeight="1">
      <c r="A152" s="195">
        <v>70101</v>
      </c>
      <c r="B152" s="209"/>
      <c r="C152" s="159"/>
      <c r="D152" s="195"/>
      <c r="E152" s="195"/>
      <c r="F152" s="195"/>
      <c r="G152" s="161"/>
      <c r="M152" s="190"/>
    </row>
    <row r="153" spans="1:13" ht="14.25" customHeight="1">
      <c r="A153" s="195"/>
      <c r="B153" s="209" t="s">
        <v>13</v>
      </c>
      <c r="C153" s="159"/>
      <c r="D153" s="195"/>
      <c r="E153" s="195"/>
      <c r="F153" s="195"/>
      <c r="G153" s="161"/>
      <c r="M153" s="190"/>
    </row>
    <row r="154" spans="1:13" ht="14.25" customHeight="1">
      <c r="A154" s="195">
        <v>2110</v>
      </c>
      <c r="B154" s="209"/>
      <c r="C154" s="159" t="s">
        <v>80</v>
      </c>
      <c r="D154" s="195"/>
      <c r="E154" s="195"/>
      <c r="F154" s="195"/>
      <c r="G154" s="162">
        <v>4.2</v>
      </c>
      <c r="M154" s="190"/>
    </row>
    <row r="155" spans="1:13" ht="14.25" customHeight="1">
      <c r="A155" s="195"/>
      <c r="B155" s="209"/>
      <c r="C155" s="159" t="s">
        <v>76</v>
      </c>
      <c r="D155" s="195"/>
      <c r="E155" s="195"/>
      <c r="F155" s="195"/>
      <c r="G155" s="162">
        <v>1.5</v>
      </c>
      <c r="M155" s="190"/>
    </row>
    <row r="156" spans="1:13" ht="14.25" customHeight="1">
      <c r="A156" s="195"/>
      <c r="B156" s="209"/>
      <c r="C156" s="159" t="s">
        <v>74</v>
      </c>
      <c r="D156" s="195"/>
      <c r="E156" s="195"/>
      <c r="F156" s="195"/>
      <c r="G156" s="162">
        <v>15.26</v>
      </c>
      <c r="M156" s="190"/>
    </row>
    <row r="157" spans="1:13" ht="14.25" customHeight="1">
      <c r="A157" s="195"/>
      <c r="B157" s="209"/>
      <c r="C157" s="159" t="s">
        <v>100</v>
      </c>
      <c r="D157" s="195"/>
      <c r="E157" s="195"/>
      <c r="F157" s="195"/>
      <c r="G157" s="160">
        <v>15.265</v>
      </c>
      <c r="M157" s="190"/>
    </row>
    <row r="158" spans="1:13" ht="14.25" customHeight="1">
      <c r="A158" s="195"/>
      <c r="B158" s="209"/>
      <c r="C158" s="159" t="s">
        <v>75</v>
      </c>
      <c r="D158" s="195"/>
      <c r="E158" s="195"/>
      <c r="F158" s="195"/>
      <c r="G158" s="160">
        <v>4</v>
      </c>
      <c r="M158" s="190"/>
    </row>
    <row r="159" spans="1:13" ht="14.25" customHeight="1">
      <c r="A159" s="195">
        <v>2133</v>
      </c>
      <c r="B159" s="209"/>
      <c r="C159" s="63" t="s">
        <v>96</v>
      </c>
      <c r="D159" s="55"/>
      <c r="E159" s="56"/>
      <c r="F159" s="57"/>
      <c r="G159" s="63">
        <v>155</v>
      </c>
      <c r="M159" s="190"/>
    </row>
    <row r="160" spans="1:13" ht="14.25" customHeight="1">
      <c r="A160" s="195"/>
      <c r="B160" s="209" t="s">
        <v>49</v>
      </c>
      <c r="C160" s="159"/>
      <c r="D160" s="195"/>
      <c r="E160" s="195"/>
      <c r="F160" s="195"/>
      <c r="G160" s="161">
        <f>SUM(G154:G159)</f>
        <v>195.225</v>
      </c>
      <c r="M160" s="190"/>
    </row>
    <row r="161" spans="1:13" ht="14.25" customHeight="1">
      <c r="A161" s="195">
        <v>100203</v>
      </c>
      <c r="B161" s="209"/>
      <c r="C161" s="190"/>
      <c r="D161" s="195"/>
      <c r="E161" s="195"/>
      <c r="F161" s="195"/>
      <c r="G161" s="160"/>
      <c r="M161" s="190"/>
    </row>
    <row r="162" spans="1:13" ht="14.25" customHeight="1">
      <c r="A162" s="195">
        <v>2110</v>
      </c>
      <c r="B162" s="209"/>
      <c r="C162" s="159" t="s">
        <v>97</v>
      </c>
      <c r="D162" s="195"/>
      <c r="E162" s="195"/>
      <c r="F162" s="195"/>
      <c r="G162" s="160">
        <v>5.5</v>
      </c>
      <c r="M162" s="190"/>
    </row>
    <row r="163" spans="1:13" ht="14.25" customHeight="1">
      <c r="A163" s="195"/>
      <c r="B163" s="209" t="s">
        <v>49</v>
      </c>
      <c r="C163" s="159"/>
      <c r="D163" s="195"/>
      <c r="E163" s="195"/>
      <c r="F163" s="195"/>
      <c r="G163" s="161">
        <f>G162</f>
        <v>5.5</v>
      </c>
      <c r="M163" s="190"/>
    </row>
    <row r="164" spans="1:13" ht="14.25" customHeight="1">
      <c r="A164" s="195">
        <v>130115</v>
      </c>
      <c r="B164" s="209"/>
      <c r="C164" s="159"/>
      <c r="D164" s="195"/>
      <c r="E164" s="195"/>
      <c r="F164" s="195"/>
      <c r="G164" s="160"/>
      <c r="M164" s="190"/>
    </row>
    <row r="165" spans="1:13" ht="14.25" customHeight="1">
      <c r="A165" s="195">
        <v>2110</v>
      </c>
      <c r="B165" s="199" t="s">
        <v>13</v>
      </c>
      <c r="C165" s="159" t="s">
        <v>84</v>
      </c>
      <c r="D165" s="195"/>
      <c r="E165" s="195"/>
      <c r="F165" s="195"/>
      <c r="G165" s="160">
        <v>7.782</v>
      </c>
      <c r="M165" s="190"/>
    </row>
    <row r="166" spans="1:14" ht="14.25" customHeight="1">
      <c r="A166" s="195"/>
      <c r="B166" s="209" t="s">
        <v>49</v>
      </c>
      <c r="C166" s="159"/>
      <c r="D166" s="195"/>
      <c r="E166" s="195"/>
      <c r="F166" s="195"/>
      <c r="G166" s="161">
        <f>G165</f>
        <v>7.782</v>
      </c>
      <c r="M166" s="194"/>
      <c r="N166" s="11"/>
    </row>
    <row r="167" spans="1:13" ht="14.25" customHeight="1">
      <c r="A167" s="143"/>
      <c r="B167" s="146" t="s">
        <v>73</v>
      </c>
      <c r="C167" s="144"/>
      <c r="D167" s="143"/>
      <c r="E167" s="143"/>
      <c r="F167" s="143"/>
      <c r="G167" s="161">
        <f>G138+G143+G151+G166+G163+G160</f>
        <v>1342.3659999999998</v>
      </c>
      <c r="M167" s="163"/>
    </row>
    <row r="168" spans="1:16" ht="18">
      <c r="A168" s="1"/>
      <c r="B168" s="53" t="s">
        <v>7</v>
      </c>
      <c r="C168" s="15" t="s">
        <v>8</v>
      </c>
      <c r="D168" s="2"/>
      <c r="E168" s="2" t="s">
        <v>8</v>
      </c>
      <c r="P168" s="163"/>
    </row>
    <row r="169" spans="1:7" ht="18">
      <c r="A169" s="1"/>
      <c r="B169" s="9"/>
      <c r="C169" s="217"/>
      <c r="D169" s="217"/>
      <c r="E169" s="217"/>
      <c r="F169" s="217"/>
      <c r="G169" s="217"/>
    </row>
    <row r="170" spans="1:7" ht="18">
      <c r="A170" s="1"/>
      <c r="B170" s="10"/>
      <c r="C170" s="10"/>
      <c r="E170" s="34"/>
      <c r="G170" s="11"/>
    </row>
    <row r="171" spans="5:7" ht="12">
      <c r="E171" s="34"/>
      <c r="G171" s="11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  <row r="228" ht="12">
      <c r="E228" s="34"/>
    </row>
    <row r="229" ht="12">
      <c r="E229" s="34"/>
    </row>
    <row r="230" ht="12">
      <c r="E230" s="34"/>
    </row>
  </sheetData>
  <mergeCells count="5">
    <mergeCell ref="C169:G169"/>
    <mergeCell ref="C1:D1"/>
    <mergeCell ref="C3:G3"/>
    <mergeCell ref="A6:G6"/>
    <mergeCell ref="A7:G7"/>
  </mergeCells>
  <printOptions/>
  <pageMargins left="0.7874015748031497" right="0.7874015748031497" top="0.5118110236220472" bottom="0.5118110236220472" header="0.5118110236220472" footer="0.5118110236220472"/>
  <pageSetup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27"/>
  <sheetViews>
    <sheetView zoomScaleSheetLayoutView="100" workbookViewId="0" topLeftCell="A106">
      <selection activeCell="C134" sqref="C134"/>
    </sheetView>
  </sheetViews>
  <sheetFormatPr defaultColWidth="9.00390625" defaultRowHeight="12.75" outlineLevelRow="1" outlineLevelCol="1"/>
  <cols>
    <col min="1" max="1" width="8.00390625" style="5" customWidth="1"/>
    <col min="2" max="2" width="22.75390625" style="5" customWidth="1"/>
    <col min="3" max="3" width="58.375" style="5" customWidth="1"/>
    <col min="4" max="4" width="12.375" style="5" hidden="1" customWidth="1" outlineLevel="1"/>
    <col min="5" max="5" width="11.75390625" style="5" hidden="1" customWidth="1" outlineLevel="1"/>
    <col min="6" max="6" width="12.00390625" style="5" hidden="1" customWidth="1" outlineLevel="1" collapsed="1"/>
    <col min="7" max="7" width="13.125" style="5" customWidth="1" collapsed="1"/>
    <col min="8" max="10" width="9.25390625" style="5" hidden="1" customWidth="1" outlineLevel="1"/>
    <col min="11" max="11" width="9.125" style="5" hidden="1" customWidth="1" outlineLevel="1"/>
    <col min="12" max="12" width="10.25390625" style="5" hidden="1" customWidth="1" outlineLevel="1"/>
    <col min="13" max="13" width="9.25390625" style="5" bestFit="1" customWidth="1" collapsed="1"/>
    <col min="14" max="15" width="9.125" style="5" customWidth="1"/>
    <col min="16" max="16" width="9.25390625" style="5" bestFit="1" customWidth="1"/>
    <col min="17" max="17" width="9.125" style="5" customWidth="1"/>
    <col min="18" max="18" width="9.25390625" style="5" bestFit="1" customWidth="1"/>
    <col min="19" max="16384" width="9.125" style="5" customWidth="1"/>
  </cols>
  <sheetData>
    <row r="1" spans="2:7" ht="17.25" customHeight="1">
      <c r="B1" s="12"/>
      <c r="C1" s="218" t="s">
        <v>51</v>
      </c>
      <c r="D1" s="218"/>
      <c r="E1" s="12"/>
      <c r="F1" s="12"/>
      <c r="G1" s="12"/>
    </row>
    <row r="2" spans="2:7" ht="12.75" customHeight="1">
      <c r="B2" s="13"/>
      <c r="C2" s="13" t="s">
        <v>48</v>
      </c>
      <c r="E2" s="4"/>
      <c r="F2" s="4"/>
      <c r="G2" s="4"/>
    </row>
    <row r="3" spans="2:7" ht="15" customHeight="1">
      <c r="B3" s="14"/>
      <c r="C3" s="14" t="s">
        <v>18</v>
      </c>
      <c r="E3" s="16"/>
      <c r="F3" s="16"/>
      <c r="G3" s="16"/>
    </row>
    <row r="4" spans="2:7" ht="16.5" customHeight="1">
      <c r="B4" s="3"/>
      <c r="C4" s="219" t="s">
        <v>86</v>
      </c>
      <c r="D4" s="219"/>
      <c r="E4" s="219"/>
      <c r="F4" s="219"/>
      <c r="G4" s="219"/>
    </row>
    <row r="6" spans="1:7" ht="15.75">
      <c r="A6" s="220" t="s">
        <v>1</v>
      </c>
      <c r="B6" s="220"/>
      <c r="C6" s="220"/>
      <c r="D6" s="220"/>
      <c r="E6" s="220"/>
      <c r="F6" s="220"/>
      <c r="G6" s="220"/>
    </row>
    <row r="7" spans="1:7" ht="15.75">
      <c r="A7" s="221" t="s">
        <v>52</v>
      </c>
      <c r="B7" s="221"/>
      <c r="C7" s="221"/>
      <c r="D7" s="221"/>
      <c r="E7" s="221"/>
      <c r="F7" s="221"/>
      <c r="G7" s="221"/>
    </row>
    <row r="8" spans="1:7" ht="12">
      <c r="A8" s="6"/>
      <c r="B8" s="6"/>
      <c r="C8" s="6"/>
      <c r="G8" s="5" t="s">
        <v>22</v>
      </c>
    </row>
    <row r="9" spans="1:7" s="48" customFormat="1" ht="87" customHeight="1">
      <c r="A9" s="47" t="s">
        <v>38</v>
      </c>
      <c r="B9" s="47" t="s">
        <v>39</v>
      </c>
      <c r="C9" s="47" t="s">
        <v>17</v>
      </c>
      <c r="D9" s="47" t="s">
        <v>24</v>
      </c>
      <c r="E9" s="47" t="s">
        <v>25</v>
      </c>
      <c r="F9" s="47" t="s">
        <v>26</v>
      </c>
      <c r="G9" s="47" t="s">
        <v>19</v>
      </c>
    </row>
    <row r="10" spans="1:7" ht="12.75" hidden="1" outlineLevel="1">
      <c r="A10" s="29"/>
      <c r="B10" s="23"/>
      <c r="C10" s="23"/>
      <c r="D10" s="23">
        <v>1</v>
      </c>
      <c r="E10" s="23">
        <v>2</v>
      </c>
      <c r="F10" s="23" t="s">
        <v>15</v>
      </c>
      <c r="G10" s="24">
        <v>9</v>
      </c>
    </row>
    <row r="11" spans="1:7" ht="14.25" hidden="1" outlineLevel="1" collapsed="1">
      <c r="A11" s="38">
        <v>150101</v>
      </c>
      <c r="B11" s="39" t="s">
        <v>27</v>
      </c>
      <c r="C11" s="40"/>
      <c r="D11" s="40"/>
      <c r="E11" s="40"/>
      <c r="F11" s="40"/>
      <c r="G11" s="41"/>
    </row>
    <row r="12" spans="1:7" ht="13.5" customHeight="1" hidden="1" outlineLevel="1">
      <c r="A12" s="18" t="s">
        <v>2</v>
      </c>
      <c r="B12" s="42" t="s">
        <v>21</v>
      </c>
      <c r="C12" s="43"/>
      <c r="D12" s="25">
        <f>+D13</f>
        <v>3113.532</v>
      </c>
      <c r="E12" s="32" t="e">
        <f>F12/D12*100</f>
        <v>#REF!</v>
      </c>
      <c r="F12" s="25" t="e">
        <f>+D12-#REF!-G12</f>
        <v>#REF!</v>
      </c>
      <c r="G12" s="26">
        <f>+G13</f>
        <v>0</v>
      </c>
    </row>
    <row r="13" spans="1:7" ht="41.25" customHeight="1" hidden="1" outlineLevel="1">
      <c r="A13" s="44"/>
      <c r="B13" s="7" t="s">
        <v>13</v>
      </c>
      <c r="C13" s="8"/>
      <c r="D13" s="20">
        <v>3113.532</v>
      </c>
      <c r="E13" s="31" t="e">
        <f>F13/D13*100</f>
        <v>#REF!</v>
      </c>
      <c r="F13" s="30" t="e">
        <f>+D13-#REF!-G13</f>
        <v>#REF!</v>
      </c>
      <c r="G13" s="21"/>
    </row>
    <row r="14" spans="1:7" ht="38.25" hidden="1" outlineLevel="1">
      <c r="A14" s="45" t="s">
        <v>3</v>
      </c>
      <c r="B14" s="17" t="s">
        <v>23</v>
      </c>
      <c r="C14" s="43"/>
      <c r="D14" s="25">
        <f>SUM(D15:D20)</f>
        <v>0</v>
      </c>
      <c r="E14" s="32">
        <f>SUM(E15:E20)</f>
        <v>0</v>
      </c>
      <c r="F14" s="25">
        <f>SUM(F15:F20)</f>
        <v>0</v>
      </c>
      <c r="G14" s="26">
        <f>SUM(G15:G20)</f>
        <v>0</v>
      </c>
    </row>
    <row r="15" spans="1:7" ht="27" customHeight="1" hidden="1" outlineLevel="1">
      <c r="A15" s="44"/>
      <c r="B15" s="7" t="s">
        <v>13</v>
      </c>
      <c r="C15" s="8"/>
      <c r="D15" s="20"/>
      <c r="E15" s="31"/>
      <c r="F15" s="20"/>
      <c r="G15" s="21"/>
    </row>
    <row r="16" spans="1:7" ht="12.75" hidden="1" outlineLevel="1">
      <c r="A16" s="44"/>
      <c r="B16" s="43"/>
      <c r="C16" s="8"/>
      <c r="D16" s="20"/>
      <c r="E16" s="31"/>
      <c r="F16" s="20"/>
      <c r="G16" s="21"/>
    </row>
    <row r="17" spans="1:7" ht="12.75" hidden="1" outlineLevel="1">
      <c r="A17" s="44"/>
      <c r="B17" s="43"/>
      <c r="C17" s="8"/>
      <c r="D17" s="20"/>
      <c r="E17" s="31"/>
      <c r="F17" s="20"/>
      <c r="G17" s="21"/>
    </row>
    <row r="18" spans="1:7" ht="12.75" hidden="1" outlineLevel="1">
      <c r="A18" s="44"/>
      <c r="B18" s="43"/>
      <c r="C18" s="8"/>
      <c r="D18" s="20"/>
      <c r="E18" s="31"/>
      <c r="F18" s="20"/>
      <c r="G18" s="21"/>
    </row>
    <row r="19" spans="1:7" ht="12.75" hidden="1" outlineLevel="1">
      <c r="A19" s="44"/>
      <c r="B19" s="43"/>
      <c r="C19" s="8"/>
      <c r="D19" s="20"/>
      <c r="E19" s="31"/>
      <c r="F19" s="20"/>
      <c r="G19" s="21"/>
    </row>
    <row r="20" spans="1:7" ht="12.75" hidden="1" outlineLevel="1">
      <c r="A20" s="44"/>
      <c r="B20" s="43"/>
      <c r="C20" s="8"/>
      <c r="D20" s="20"/>
      <c r="E20" s="31"/>
      <c r="F20" s="20"/>
      <c r="G20" s="21"/>
    </row>
    <row r="21" spans="1:7" ht="38.25" hidden="1" outlineLevel="1">
      <c r="A21" s="18" t="s">
        <v>10</v>
      </c>
      <c r="B21" s="17" t="s">
        <v>20</v>
      </c>
      <c r="C21" s="8"/>
      <c r="D21" s="28">
        <f>SUM(D22:D22)</f>
        <v>0</v>
      </c>
      <c r="E21" s="35">
        <f>SUM(E22:E22)</f>
        <v>0</v>
      </c>
      <c r="F21" s="36">
        <f>SUM(F22:F22)</f>
        <v>0</v>
      </c>
      <c r="G21" s="37">
        <f>SUM(G22:G22)</f>
        <v>0</v>
      </c>
    </row>
    <row r="22" spans="1:12" ht="38.25" hidden="1" outlineLevel="1">
      <c r="A22" s="44"/>
      <c r="B22" s="7" t="s">
        <v>13</v>
      </c>
      <c r="C22" s="49" t="s">
        <v>35</v>
      </c>
      <c r="D22" s="50"/>
      <c r="E22" s="51"/>
      <c r="F22" s="30"/>
      <c r="G22" s="52"/>
      <c r="L22" s="11">
        <f>+L21+L20</f>
        <v>0</v>
      </c>
    </row>
    <row r="23" spans="1:7" ht="51" hidden="1" outlineLevel="1" collapsed="1">
      <c r="A23" s="18" t="s">
        <v>6</v>
      </c>
      <c r="B23" s="17" t="s">
        <v>28</v>
      </c>
      <c r="C23" s="8"/>
      <c r="D23" s="25">
        <f>SUM(D24:D30)</f>
        <v>0</v>
      </c>
      <c r="E23" s="32">
        <f>SUM(E24:E30)</f>
        <v>0</v>
      </c>
      <c r="F23" s="25">
        <f>SUM(F24:F30)</f>
        <v>0</v>
      </c>
      <c r="G23" s="26">
        <f>SUM(G24:G30)</f>
        <v>0</v>
      </c>
    </row>
    <row r="24" spans="1:7" ht="12.75" hidden="1" outlineLevel="1">
      <c r="A24" s="44"/>
      <c r="B24" s="7" t="s">
        <v>13</v>
      </c>
      <c r="C24" s="8"/>
      <c r="D24" s="20"/>
      <c r="E24" s="31"/>
      <c r="F24" s="20"/>
      <c r="G24" s="21"/>
    </row>
    <row r="25" spans="1:7" ht="12.75" hidden="1" outlineLevel="1">
      <c r="A25" s="44"/>
      <c r="B25" s="43"/>
      <c r="C25" s="8"/>
      <c r="D25" s="20"/>
      <c r="E25" s="31"/>
      <c r="F25" s="20"/>
      <c r="G25" s="21"/>
    </row>
    <row r="26" spans="1:7" ht="12.75" hidden="1" outlineLevel="1">
      <c r="A26" s="44"/>
      <c r="B26" s="43"/>
      <c r="C26" s="27"/>
      <c r="D26" s="20"/>
      <c r="E26" s="31"/>
      <c r="F26" s="20"/>
      <c r="G26" s="21"/>
    </row>
    <row r="27" spans="1:7" ht="12.75" hidden="1" outlineLevel="1">
      <c r="A27" s="44"/>
      <c r="B27" s="43"/>
      <c r="C27" s="8"/>
      <c r="D27" s="20"/>
      <c r="E27" s="31"/>
      <c r="F27" s="20"/>
      <c r="G27" s="21"/>
    </row>
    <row r="28" spans="1:7" ht="12.75" hidden="1" outlineLevel="1">
      <c r="A28" s="44"/>
      <c r="B28" s="43"/>
      <c r="C28" s="8"/>
      <c r="D28" s="20"/>
      <c r="E28" s="31"/>
      <c r="F28" s="20"/>
      <c r="G28" s="21"/>
    </row>
    <row r="29" spans="1:7" ht="12.75" hidden="1" outlineLevel="1">
      <c r="A29" s="44"/>
      <c r="B29" s="43"/>
      <c r="C29" s="8"/>
      <c r="D29" s="20"/>
      <c r="E29" s="31"/>
      <c r="F29" s="20"/>
      <c r="G29" s="21"/>
    </row>
    <row r="30" spans="1:7" ht="38.25" hidden="1" outlineLevel="1">
      <c r="A30" s="58"/>
      <c r="B30" s="93"/>
      <c r="C30" s="89" t="s">
        <v>50</v>
      </c>
      <c r="D30" s="94"/>
      <c r="E30" s="59"/>
      <c r="F30" s="94"/>
      <c r="G30" s="60"/>
    </row>
    <row r="31" spans="1:7" ht="25.5" collapsed="1">
      <c r="A31" s="95" t="s">
        <v>29</v>
      </c>
      <c r="B31" s="96" t="s">
        <v>0</v>
      </c>
      <c r="C31" s="97"/>
      <c r="D31" s="98">
        <f>+D33</f>
        <v>0</v>
      </c>
      <c r="E31" s="99">
        <f>+E33</f>
        <v>0</v>
      </c>
      <c r="F31" s="100">
        <f>+F33</f>
        <v>0</v>
      </c>
      <c r="G31" s="101"/>
    </row>
    <row r="32" spans="1:7" ht="12.75">
      <c r="A32" s="64"/>
      <c r="B32" s="87" t="s">
        <v>13</v>
      </c>
      <c r="C32" s="90"/>
      <c r="D32" s="88"/>
      <c r="E32" s="59"/>
      <c r="F32" s="68"/>
      <c r="G32" s="70"/>
    </row>
    <row r="33" spans="1:18" ht="17.25" customHeight="1">
      <c r="A33" s="111">
        <v>2131</v>
      </c>
      <c r="B33" s="106"/>
      <c r="C33" s="116" t="s">
        <v>64</v>
      </c>
      <c r="D33" s="84"/>
      <c r="E33" s="85"/>
      <c r="F33" s="84"/>
      <c r="G33" s="154">
        <f>G107+G108+G109+G110+G111</f>
        <v>233.338</v>
      </c>
      <c r="R33" s="11"/>
    </row>
    <row r="34" spans="1:7" ht="12.75" customHeight="1" hidden="1" outlineLevel="1">
      <c r="A34" s="112" t="s">
        <v>4</v>
      </c>
      <c r="B34" s="107" t="s">
        <v>5</v>
      </c>
      <c r="C34" s="117"/>
      <c r="D34" s="74">
        <f>SUM(D35:D38)</f>
        <v>0</v>
      </c>
      <c r="E34" s="75">
        <f>SUM(E35:E38)</f>
        <v>0</v>
      </c>
      <c r="F34" s="74">
        <f>SUM(F35:F38)</f>
        <v>0</v>
      </c>
      <c r="G34" s="86">
        <f>SUM(G35:G38)</f>
        <v>0</v>
      </c>
    </row>
    <row r="35" spans="1:7" ht="12.75" customHeight="1" hidden="1" outlineLevel="1">
      <c r="A35" s="113"/>
      <c r="B35" s="108" t="s">
        <v>13</v>
      </c>
      <c r="C35" s="117"/>
      <c r="D35" s="72"/>
      <c r="E35" s="73"/>
      <c r="F35" s="72"/>
      <c r="G35" s="54"/>
    </row>
    <row r="36" spans="1:7" ht="12.75" customHeight="1" hidden="1" outlineLevel="1">
      <c r="A36" s="113"/>
      <c r="B36" s="108"/>
      <c r="C36" s="117"/>
      <c r="D36" s="72"/>
      <c r="E36" s="73"/>
      <c r="F36" s="72"/>
      <c r="G36" s="54"/>
    </row>
    <row r="37" spans="1:7" ht="12.75" customHeight="1" hidden="1" outlineLevel="1">
      <c r="A37" s="113"/>
      <c r="B37" s="108"/>
      <c r="C37" s="117"/>
      <c r="D37" s="72"/>
      <c r="E37" s="73"/>
      <c r="F37" s="72"/>
      <c r="G37" s="54"/>
    </row>
    <row r="38" spans="1:7" ht="12.75" customHeight="1" hidden="1" outlineLevel="1">
      <c r="A38" s="113"/>
      <c r="B38" s="108"/>
      <c r="C38" s="117"/>
      <c r="D38" s="72"/>
      <c r="E38" s="73"/>
      <c r="F38" s="72"/>
      <c r="G38" s="54"/>
    </row>
    <row r="39" spans="1:7" ht="51" customHeight="1" hidden="1" outlineLevel="1">
      <c r="A39" s="112" t="s">
        <v>9</v>
      </c>
      <c r="B39" s="107" t="s">
        <v>11</v>
      </c>
      <c r="C39" s="117"/>
      <c r="D39" s="74">
        <f>+D41</f>
        <v>0</v>
      </c>
      <c r="E39" s="75">
        <f>+E41</f>
        <v>0</v>
      </c>
      <c r="F39" s="74">
        <f>+F41</f>
        <v>0</v>
      </c>
      <c r="G39" s="86">
        <f>+G41</f>
        <v>0</v>
      </c>
    </row>
    <row r="40" spans="1:7" ht="12.75" customHeight="1" hidden="1" outlineLevel="1">
      <c r="A40" s="113"/>
      <c r="B40" s="108" t="s">
        <v>13</v>
      </c>
      <c r="C40" s="118"/>
      <c r="D40" s="72"/>
      <c r="E40" s="73"/>
      <c r="F40" s="72"/>
      <c r="G40" s="54"/>
    </row>
    <row r="41" spans="1:7" ht="38.25" customHeight="1" hidden="1" outlineLevel="1">
      <c r="A41" s="113"/>
      <c r="B41" s="108"/>
      <c r="C41" s="119" t="s">
        <v>37</v>
      </c>
      <c r="D41" s="55"/>
      <c r="E41" s="56"/>
      <c r="F41" s="57"/>
      <c r="G41" s="54"/>
    </row>
    <row r="42" spans="1:7" ht="63.75" customHeight="1" hidden="1" outlineLevel="1" collapsed="1">
      <c r="A42" s="112" t="s">
        <v>14</v>
      </c>
      <c r="B42" s="107" t="s">
        <v>46</v>
      </c>
      <c r="C42" s="117"/>
      <c r="D42" s="74">
        <f>SUM(D43:D70)</f>
        <v>0</v>
      </c>
      <c r="E42" s="75">
        <f>SUM(E43:E70)</f>
        <v>0</v>
      </c>
      <c r="F42" s="74">
        <f>SUM(F43:F70)</f>
        <v>0</v>
      </c>
      <c r="G42" s="86">
        <f>SUM(G43:G70)</f>
        <v>0</v>
      </c>
    </row>
    <row r="43" spans="1:7" ht="12.75" customHeight="1" hidden="1" outlineLevel="1">
      <c r="A43" s="113"/>
      <c r="B43" s="108" t="s">
        <v>13</v>
      </c>
      <c r="C43" s="118"/>
      <c r="D43" s="72"/>
      <c r="E43" s="73"/>
      <c r="F43" s="72"/>
      <c r="G43" s="54"/>
    </row>
    <row r="44" spans="1:7" ht="12.75" customHeight="1" hidden="1" outlineLevel="1">
      <c r="A44" s="113"/>
      <c r="B44" s="108"/>
      <c r="C44" s="120"/>
      <c r="D44" s="72"/>
      <c r="E44" s="73"/>
      <c r="F44" s="72"/>
      <c r="G44" s="54"/>
    </row>
    <row r="45" spans="1:7" ht="12.75" customHeight="1" hidden="1" outlineLevel="1">
      <c r="A45" s="113"/>
      <c r="B45" s="108"/>
      <c r="C45" s="120"/>
      <c r="D45" s="72"/>
      <c r="E45" s="73"/>
      <c r="F45" s="72"/>
      <c r="G45" s="54"/>
    </row>
    <row r="46" spans="1:7" ht="12.75" customHeight="1" hidden="1" outlineLevel="1">
      <c r="A46" s="113"/>
      <c r="B46" s="108"/>
      <c r="C46" s="120"/>
      <c r="D46" s="72"/>
      <c r="E46" s="73"/>
      <c r="F46" s="72"/>
      <c r="G46" s="54"/>
    </row>
    <row r="47" spans="1:7" ht="12.75" customHeight="1" hidden="1" outlineLevel="1">
      <c r="A47" s="113"/>
      <c r="B47" s="108"/>
      <c r="C47" s="120"/>
      <c r="D47" s="72"/>
      <c r="E47" s="73"/>
      <c r="F47" s="72"/>
      <c r="G47" s="54"/>
    </row>
    <row r="48" spans="1:7" ht="12.75" customHeight="1" hidden="1" outlineLevel="1">
      <c r="A48" s="113"/>
      <c r="B48" s="108"/>
      <c r="C48" s="120"/>
      <c r="D48" s="72"/>
      <c r="E48" s="73"/>
      <c r="F48" s="72"/>
      <c r="G48" s="54"/>
    </row>
    <row r="49" spans="1:7" ht="12.75" customHeight="1" hidden="1" outlineLevel="1">
      <c r="A49" s="113"/>
      <c r="B49" s="108"/>
      <c r="C49" s="120"/>
      <c r="D49" s="72"/>
      <c r="E49" s="73"/>
      <c r="F49" s="72"/>
      <c r="G49" s="54"/>
    </row>
    <row r="50" spans="1:7" ht="12.75" customHeight="1" hidden="1" outlineLevel="1">
      <c r="A50" s="113"/>
      <c r="B50" s="108"/>
      <c r="C50" s="120"/>
      <c r="D50" s="72"/>
      <c r="E50" s="73"/>
      <c r="F50" s="72"/>
      <c r="G50" s="54"/>
    </row>
    <row r="51" spans="1:7" ht="12.75" customHeight="1" hidden="1" outlineLevel="1">
      <c r="A51" s="113"/>
      <c r="B51" s="108"/>
      <c r="C51" s="120"/>
      <c r="D51" s="72"/>
      <c r="E51" s="73"/>
      <c r="F51" s="72"/>
      <c r="G51" s="54"/>
    </row>
    <row r="52" spans="1:7" ht="12.75" customHeight="1" hidden="1" outlineLevel="1">
      <c r="A52" s="113"/>
      <c r="B52" s="108"/>
      <c r="C52" s="120"/>
      <c r="D52" s="72"/>
      <c r="E52" s="73"/>
      <c r="F52" s="72"/>
      <c r="G52" s="54"/>
    </row>
    <row r="53" spans="1:7" ht="12.75" customHeight="1" hidden="1" outlineLevel="1">
      <c r="A53" s="113"/>
      <c r="B53" s="108"/>
      <c r="C53" s="120"/>
      <c r="D53" s="72"/>
      <c r="E53" s="73"/>
      <c r="F53" s="72"/>
      <c r="G53" s="54"/>
    </row>
    <row r="54" spans="1:7" ht="12.75" customHeight="1" hidden="1" outlineLevel="1">
      <c r="A54" s="113"/>
      <c r="B54" s="108"/>
      <c r="C54" s="120"/>
      <c r="D54" s="72"/>
      <c r="E54" s="73"/>
      <c r="F54" s="72"/>
      <c r="G54" s="54"/>
    </row>
    <row r="55" spans="1:7" ht="12.75" customHeight="1" hidden="1" outlineLevel="1">
      <c r="A55" s="113"/>
      <c r="B55" s="108"/>
      <c r="C55" s="120"/>
      <c r="D55" s="72"/>
      <c r="E55" s="73"/>
      <c r="F55" s="72"/>
      <c r="G55" s="54"/>
    </row>
    <row r="56" spans="1:7" ht="12.75" customHeight="1" hidden="1" outlineLevel="1">
      <c r="A56" s="113"/>
      <c r="B56" s="108"/>
      <c r="C56" s="120"/>
      <c r="D56" s="72"/>
      <c r="E56" s="73"/>
      <c r="F56" s="72"/>
      <c r="G56" s="54"/>
    </row>
    <row r="57" spans="1:7" ht="12.75" customHeight="1" hidden="1" outlineLevel="1">
      <c r="A57" s="113"/>
      <c r="B57" s="108"/>
      <c r="C57" s="120"/>
      <c r="D57" s="72"/>
      <c r="E57" s="73"/>
      <c r="F57" s="72"/>
      <c r="G57" s="54"/>
    </row>
    <row r="58" spans="1:7" ht="12.75" customHeight="1" hidden="1" outlineLevel="1">
      <c r="A58" s="113"/>
      <c r="B58" s="108"/>
      <c r="C58" s="120"/>
      <c r="D58" s="72"/>
      <c r="E58" s="73"/>
      <c r="F58" s="72"/>
      <c r="G58" s="54"/>
    </row>
    <row r="59" spans="1:7" ht="12.75" customHeight="1" hidden="1" outlineLevel="1">
      <c r="A59" s="113"/>
      <c r="B59" s="108"/>
      <c r="C59" s="120"/>
      <c r="D59" s="72"/>
      <c r="E59" s="73"/>
      <c r="F59" s="72"/>
      <c r="G59" s="54"/>
    </row>
    <row r="60" spans="1:7" ht="12.75" customHeight="1" hidden="1" outlineLevel="1">
      <c r="A60" s="113"/>
      <c r="B60" s="108"/>
      <c r="C60" s="120"/>
      <c r="D60" s="72"/>
      <c r="E60" s="73"/>
      <c r="F60" s="72"/>
      <c r="G60" s="54"/>
    </row>
    <row r="61" spans="1:7" ht="12.75" customHeight="1" hidden="1" outlineLevel="1">
      <c r="A61" s="113"/>
      <c r="B61" s="108"/>
      <c r="C61" s="120"/>
      <c r="D61" s="72"/>
      <c r="E61" s="73"/>
      <c r="F61" s="72"/>
      <c r="G61" s="54"/>
    </row>
    <row r="62" spans="1:7" ht="12.75" customHeight="1" hidden="1" outlineLevel="1">
      <c r="A62" s="113"/>
      <c r="B62" s="108"/>
      <c r="C62" s="120"/>
      <c r="D62" s="72"/>
      <c r="E62" s="73"/>
      <c r="F62" s="72"/>
      <c r="G62" s="54"/>
    </row>
    <row r="63" spans="1:7" ht="12.75" customHeight="1" hidden="1" outlineLevel="1">
      <c r="A63" s="113"/>
      <c r="B63" s="108"/>
      <c r="C63" s="120"/>
      <c r="D63" s="72"/>
      <c r="E63" s="73"/>
      <c r="F63" s="72"/>
      <c r="G63" s="54"/>
    </row>
    <row r="64" spans="1:7" ht="12.75" customHeight="1" hidden="1" outlineLevel="1">
      <c r="A64" s="113"/>
      <c r="B64" s="108"/>
      <c r="C64" s="120"/>
      <c r="D64" s="72"/>
      <c r="E64" s="73"/>
      <c r="F64" s="72"/>
      <c r="G64" s="54"/>
    </row>
    <row r="65" spans="1:7" ht="12.75" customHeight="1" hidden="1" outlineLevel="1">
      <c r="A65" s="113"/>
      <c r="B65" s="108"/>
      <c r="C65" s="120"/>
      <c r="D65" s="72"/>
      <c r="E65" s="73"/>
      <c r="F65" s="72"/>
      <c r="G65" s="54"/>
    </row>
    <row r="66" spans="1:7" ht="12.75" customHeight="1" hidden="1" outlineLevel="1">
      <c r="A66" s="113"/>
      <c r="B66" s="108"/>
      <c r="C66" s="120"/>
      <c r="D66" s="72"/>
      <c r="E66" s="73"/>
      <c r="F66" s="72"/>
      <c r="G66" s="54"/>
    </row>
    <row r="67" spans="1:7" ht="12.75" customHeight="1" hidden="1" outlineLevel="1">
      <c r="A67" s="113"/>
      <c r="B67" s="108"/>
      <c r="C67" s="120"/>
      <c r="D67" s="72"/>
      <c r="E67" s="73"/>
      <c r="F67" s="72"/>
      <c r="G67" s="54"/>
    </row>
    <row r="68" spans="1:7" ht="12.75" customHeight="1" hidden="1" outlineLevel="1">
      <c r="A68" s="113"/>
      <c r="B68" s="108"/>
      <c r="C68" s="120"/>
      <c r="D68" s="72"/>
      <c r="E68" s="73"/>
      <c r="F68" s="72"/>
      <c r="G68" s="54"/>
    </row>
    <row r="69" spans="1:7" ht="12.75" customHeight="1" hidden="1" outlineLevel="1">
      <c r="A69" s="113"/>
      <c r="B69" s="108"/>
      <c r="C69" s="120"/>
      <c r="D69" s="72"/>
      <c r="E69" s="73"/>
      <c r="F69" s="72"/>
      <c r="G69" s="54"/>
    </row>
    <row r="70" spans="1:7" ht="12.75" customHeight="1" hidden="1" outlineLevel="1">
      <c r="A70" s="113"/>
      <c r="B70" s="108"/>
      <c r="C70" s="120"/>
      <c r="D70" s="72"/>
      <c r="E70" s="73"/>
      <c r="F70" s="72"/>
      <c r="G70" s="54"/>
    </row>
    <row r="71" spans="1:7" ht="51" customHeight="1" hidden="1" outlineLevel="1">
      <c r="A71" s="114" t="s">
        <v>12</v>
      </c>
      <c r="B71" s="109" t="s">
        <v>47</v>
      </c>
      <c r="C71" s="117"/>
      <c r="D71" s="76">
        <f>SUM(D72:D89)</f>
        <v>0</v>
      </c>
      <c r="E71" s="77">
        <f>SUM(E72:E89)</f>
        <v>0</v>
      </c>
      <c r="F71" s="76">
        <f>SUM(F72:F89)</f>
        <v>0</v>
      </c>
      <c r="G71" s="86">
        <f>SUM(G72:G89)</f>
        <v>0</v>
      </c>
    </row>
    <row r="72" spans="1:8" ht="12.75" customHeight="1" hidden="1" outlineLevel="1">
      <c r="A72" s="115"/>
      <c r="B72" s="108" t="s">
        <v>13</v>
      </c>
      <c r="C72" s="121"/>
      <c r="D72" s="78"/>
      <c r="E72" s="73"/>
      <c r="F72" s="72"/>
      <c r="G72" s="54"/>
      <c r="H72" s="11"/>
    </row>
    <row r="73" spans="1:11" ht="25.5" customHeight="1" hidden="1" outlineLevel="1">
      <c r="A73" s="115"/>
      <c r="B73" s="91"/>
      <c r="C73" s="119" t="s">
        <v>30</v>
      </c>
      <c r="D73" s="55"/>
      <c r="E73" s="56"/>
      <c r="F73" s="57"/>
      <c r="G73" s="54"/>
      <c r="H73" s="5">
        <v>70</v>
      </c>
      <c r="I73" s="5">
        <v>80</v>
      </c>
      <c r="J73" s="5">
        <v>110</v>
      </c>
      <c r="K73" s="5">
        <v>130</v>
      </c>
    </row>
    <row r="74" spans="1:12" ht="12.75" customHeight="1" hidden="1" outlineLevel="1" collapsed="1">
      <c r="A74" s="115"/>
      <c r="B74" s="91"/>
      <c r="C74" s="119"/>
      <c r="D74" s="55"/>
      <c r="E74" s="56"/>
      <c r="F74" s="57"/>
      <c r="G74" s="54"/>
      <c r="H74" s="11">
        <f>+G73+G77</f>
        <v>0</v>
      </c>
      <c r="I74" s="11" t="e">
        <f>+G74+G75+#REF!+G76+G78+#REF!</f>
        <v>#REF!</v>
      </c>
      <c r="J74" s="11" t="e">
        <f>+#REF!+#REF!+#REF!+#REF!</f>
        <v>#REF!</v>
      </c>
      <c r="K74" s="11" t="e">
        <f>+G79+#REF!</f>
        <v>#REF!</v>
      </c>
      <c r="L74" s="11" t="e">
        <f>SUM(H74:K74)</f>
        <v>#REF!</v>
      </c>
    </row>
    <row r="75" spans="1:12" ht="12.75" customHeight="1" hidden="1" outlineLevel="1">
      <c r="A75" s="115"/>
      <c r="B75" s="91"/>
      <c r="C75" s="119"/>
      <c r="D75" s="79"/>
      <c r="E75" s="80"/>
      <c r="F75" s="81"/>
      <c r="G75" s="54"/>
      <c r="L75" s="5">
        <v>2000</v>
      </c>
    </row>
    <row r="76" spans="1:12" ht="12.75" customHeight="1" hidden="1" outlineLevel="1">
      <c r="A76" s="115"/>
      <c r="B76" s="91"/>
      <c r="C76" s="119"/>
      <c r="D76" s="55"/>
      <c r="E76" s="56"/>
      <c r="F76" s="57"/>
      <c r="G76" s="54"/>
      <c r="L76" s="11" t="e">
        <f>+#REF!-G71</f>
        <v>#REF!</v>
      </c>
    </row>
    <row r="77" spans="1:12" ht="12.75" customHeight="1" hidden="1" outlineLevel="1">
      <c r="A77" s="115"/>
      <c r="B77" s="91"/>
      <c r="C77" s="119"/>
      <c r="D77" s="55"/>
      <c r="E77" s="56"/>
      <c r="F77" s="57"/>
      <c r="G77" s="54"/>
      <c r="I77" s="5">
        <v>2578.7</v>
      </c>
      <c r="L77" s="5">
        <v>4550.7</v>
      </c>
    </row>
    <row r="78" spans="1:12" ht="29.25" customHeight="1" hidden="1" outlineLevel="1">
      <c r="A78" s="115"/>
      <c r="B78" s="91"/>
      <c r="C78" s="119"/>
      <c r="D78" s="55"/>
      <c r="E78" s="56"/>
      <c r="F78" s="57"/>
      <c r="G78" s="54"/>
      <c r="I78" s="5">
        <v>2800</v>
      </c>
      <c r="L78" s="5">
        <f>+L77-L75</f>
        <v>2550.7</v>
      </c>
    </row>
    <row r="79" spans="1:12" ht="12.75" customHeight="1" hidden="1" outlineLevel="1">
      <c r="A79" s="115"/>
      <c r="B79" s="91"/>
      <c r="C79" s="119"/>
      <c r="D79" s="55"/>
      <c r="E79" s="56"/>
      <c r="F79" s="57"/>
      <c r="G79" s="54"/>
      <c r="I79" s="5">
        <f>+I78-I77</f>
        <v>221.30000000000018</v>
      </c>
      <c r="L79" s="11" t="e">
        <f>+L78+L76</f>
        <v>#REF!</v>
      </c>
    </row>
    <row r="80" spans="1:12" ht="12.75" customHeight="1" hidden="1" outlineLevel="1">
      <c r="A80" s="115"/>
      <c r="B80" s="91"/>
      <c r="C80" s="119"/>
      <c r="D80" s="55"/>
      <c r="E80" s="56"/>
      <c r="F80" s="57"/>
      <c r="G80" s="54"/>
      <c r="L80" s="11"/>
    </row>
    <row r="81" spans="1:12" ht="12.75" customHeight="1" hidden="1" outlineLevel="1">
      <c r="A81" s="115"/>
      <c r="B81" s="91"/>
      <c r="C81" s="119"/>
      <c r="D81" s="55"/>
      <c r="E81" s="56"/>
      <c r="F81" s="57"/>
      <c r="G81" s="54"/>
      <c r="L81" s="11"/>
    </row>
    <row r="82" spans="1:12" ht="12.75" customHeight="1" hidden="1" outlineLevel="1">
      <c r="A82" s="115"/>
      <c r="B82" s="91"/>
      <c r="C82" s="119"/>
      <c r="D82" s="55"/>
      <c r="E82" s="56"/>
      <c r="F82" s="57"/>
      <c r="G82" s="54"/>
      <c r="L82" s="11"/>
    </row>
    <row r="83" spans="1:12" ht="12.75" customHeight="1" hidden="1" outlineLevel="1">
      <c r="A83" s="115"/>
      <c r="B83" s="91"/>
      <c r="C83" s="119"/>
      <c r="D83" s="55"/>
      <c r="E83" s="56"/>
      <c r="F83" s="57"/>
      <c r="G83" s="54"/>
      <c r="L83" s="11"/>
    </row>
    <row r="84" spans="1:12" ht="12.75" customHeight="1" hidden="1" outlineLevel="1">
      <c r="A84" s="115"/>
      <c r="B84" s="91"/>
      <c r="C84" s="119"/>
      <c r="D84" s="55"/>
      <c r="E84" s="56"/>
      <c r="F84" s="57"/>
      <c r="G84" s="54"/>
      <c r="L84" s="11"/>
    </row>
    <row r="85" spans="1:12" ht="12.75" customHeight="1" hidden="1" outlineLevel="1">
      <c r="A85" s="115"/>
      <c r="B85" s="91"/>
      <c r="C85" s="119"/>
      <c r="D85" s="55"/>
      <c r="E85" s="56"/>
      <c r="F85" s="57"/>
      <c r="G85" s="54"/>
      <c r="L85" s="11"/>
    </row>
    <row r="86" spans="1:12" ht="12.75" customHeight="1" hidden="1" outlineLevel="1">
      <c r="A86" s="115"/>
      <c r="B86" s="91"/>
      <c r="C86" s="119"/>
      <c r="D86" s="55"/>
      <c r="E86" s="56"/>
      <c r="F86" s="57"/>
      <c r="G86" s="54"/>
      <c r="L86" s="11"/>
    </row>
    <row r="87" spans="1:12" ht="12.75" customHeight="1" hidden="1" outlineLevel="1">
      <c r="A87" s="115"/>
      <c r="B87" s="91"/>
      <c r="C87" s="119"/>
      <c r="D87" s="55"/>
      <c r="E87" s="56"/>
      <c r="F87" s="57"/>
      <c r="G87" s="54"/>
      <c r="L87" s="11"/>
    </row>
    <row r="88" spans="1:12" ht="12.75" customHeight="1" hidden="1" outlineLevel="1">
      <c r="A88" s="115"/>
      <c r="B88" s="91"/>
      <c r="C88" s="119"/>
      <c r="D88" s="55"/>
      <c r="E88" s="56"/>
      <c r="F88" s="57"/>
      <c r="G88" s="54"/>
      <c r="L88" s="11"/>
    </row>
    <row r="89" spans="1:7" ht="12.75" customHeight="1" hidden="1" outlineLevel="1">
      <c r="A89" s="115"/>
      <c r="B89" s="91"/>
      <c r="C89" s="122" t="s">
        <v>40</v>
      </c>
      <c r="D89" s="82">
        <f>+D91+D94+D99+D102+D103</f>
        <v>0</v>
      </c>
      <c r="E89" s="83">
        <f>+E91+E94+E99+E102+E103</f>
        <v>0</v>
      </c>
      <c r="F89" s="74">
        <f>+F91+F94+F99+F102+F103</f>
        <v>0</v>
      </c>
      <c r="G89" s="155">
        <f>+G91+G94+G99+G102+G103</f>
        <v>0</v>
      </c>
    </row>
    <row r="90" spans="1:7" ht="12.75" customHeight="1" hidden="1" outlineLevel="1">
      <c r="A90" s="115"/>
      <c r="B90" s="91"/>
      <c r="C90" s="123" t="s">
        <v>16</v>
      </c>
      <c r="D90" s="78"/>
      <c r="E90" s="73"/>
      <c r="F90" s="57"/>
      <c r="G90" s="54"/>
    </row>
    <row r="91" spans="1:7" ht="12.75" customHeight="1" hidden="1" outlineLevel="1">
      <c r="A91" s="115"/>
      <c r="B91" s="91"/>
      <c r="C91" s="119" t="s">
        <v>41</v>
      </c>
      <c r="D91" s="55"/>
      <c r="E91" s="56"/>
      <c r="F91" s="57"/>
      <c r="G91" s="54"/>
    </row>
    <row r="92" spans="1:7" ht="12.75" customHeight="1" hidden="1" outlineLevel="1">
      <c r="A92" s="115"/>
      <c r="B92" s="91"/>
      <c r="C92" s="124" t="s">
        <v>16</v>
      </c>
      <c r="D92" s="55"/>
      <c r="E92" s="56"/>
      <c r="F92" s="57"/>
      <c r="G92" s="54"/>
    </row>
    <row r="93" spans="1:7" ht="12.75" customHeight="1" hidden="1" outlineLevel="1">
      <c r="A93" s="115"/>
      <c r="B93" s="91"/>
      <c r="C93" s="119" t="s">
        <v>36</v>
      </c>
      <c r="D93" s="55"/>
      <c r="E93" s="56"/>
      <c r="F93" s="57"/>
      <c r="G93" s="54"/>
    </row>
    <row r="94" spans="1:7" ht="12.75" customHeight="1" hidden="1" outlineLevel="1">
      <c r="A94" s="115"/>
      <c r="B94" s="91"/>
      <c r="C94" s="119" t="s">
        <v>31</v>
      </c>
      <c r="D94" s="55"/>
      <c r="E94" s="56"/>
      <c r="F94" s="57"/>
      <c r="G94" s="54"/>
    </row>
    <row r="95" spans="1:7" ht="12.75" customHeight="1" hidden="1" outlineLevel="1">
      <c r="A95" s="115"/>
      <c r="B95" s="91"/>
      <c r="C95" s="124" t="s">
        <v>16</v>
      </c>
      <c r="D95" s="55"/>
      <c r="E95" s="56"/>
      <c r="F95" s="57"/>
      <c r="G95" s="54"/>
    </row>
    <row r="96" spans="1:7" ht="25.5" customHeight="1" hidden="1" outlineLevel="1">
      <c r="A96" s="115"/>
      <c r="B96" s="91"/>
      <c r="C96" s="119" t="s">
        <v>42</v>
      </c>
      <c r="D96" s="55"/>
      <c r="E96" s="56"/>
      <c r="F96" s="57"/>
      <c r="G96" s="54"/>
    </row>
    <row r="97" spans="1:7" ht="12.75" customHeight="1" hidden="1" outlineLevel="1">
      <c r="A97" s="115"/>
      <c r="B97" s="91"/>
      <c r="C97" s="119" t="s">
        <v>32</v>
      </c>
      <c r="D97" s="55"/>
      <c r="E97" s="56"/>
      <c r="F97" s="57"/>
      <c r="G97" s="54"/>
    </row>
    <row r="98" spans="1:7" ht="12.75" customHeight="1" hidden="1" outlineLevel="1">
      <c r="A98" s="115"/>
      <c r="B98" s="91"/>
      <c r="C98" s="124" t="s">
        <v>16</v>
      </c>
      <c r="D98" s="55"/>
      <c r="E98" s="56"/>
      <c r="F98" s="57"/>
      <c r="G98" s="54"/>
    </row>
    <row r="99" spans="1:7" ht="12.75" customHeight="1" hidden="1" outlineLevel="1">
      <c r="A99" s="115"/>
      <c r="B99" s="91"/>
      <c r="C99" s="119" t="s">
        <v>43</v>
      </c>
      <c r="D99" s="55"/>
      <c r="E99" s="56"/>
      <c r="F99" s="57"/>
      <c r="G99" s="54"/>
    </row>
    <row r="100" spans="1:7" ht="12.75" customHeight="1" hidden="1" outlineLevel="1">
      <c r="A100" s="115"/>
      <c r="B100" s="91"/>
      <c r="C100" s="119" t="s">
        <v>33</v>
      </c>
      <c r="D100" s="55"/>
      <c r="E100" s="56"/>
      <c r="F100" s="57"/>
      <c r="G100" s="54"/>
    </row>
    <row r="101" spans="1:7" ht="12.75" customHeight="1" hidden="1" outlineLevel="1">
      <c r="A101" s="115"/>
      <c r="B101" s="91"/>
      <c r="C101" s="124" t="s">
        <v>16</v>
      </c>
      <c r="D101" s="55"/>
      <c r="E101" s="56"/>
      <c r="F101" s="57"/>
      <c r="G101" s="54"/>
    </row>
    <row r="102" spans="1:7" ht="12.75" customHeight="1" hidden="1" outlineLevel="1">
      <c r="A102" s="115"/>
      <c r="B102" s="91"/>
      <c r="C102" s="119" t="s">
        <v>44</v>
      </c>
      <c r="D102" s="55"/>
      <c r="E102" s="56"/>
      <c r="F102" s="57"/>
      <c r="G102" s="54"/>
    </row>
    <row r="103" spans="1:7" ht="12.75" customHeight="1" hidden="1" outlineLevel="1">
      <c r="A103" s="115"/>
      <c r="B103" s="91"/>
      <c r="C103" s="119" t="s">
        <v>34</v>
      </c>
      <c r="D103" s="55"/>
      <c r="E103" s="56"/>
      <c r="F103" s="57"/>
      <c r="G103" s="54"/>
    </row>
    <row r="104" spans="1:7" ht="12.75" customHeight="1" hidden="1" outlineLevel="1">
      <c r="A104" s="115"/>
      <c r="B104" s="91"/>
      <c r="C104" s="124" t="s">
        <v>16</v>
      </c>
      <c r="D104" s="55"/>
      <c r="E104" s="56"/>
      <c r="F104" s="57"/>
      <c r="G104" s="54"/>
    </row>
    <row r="105" spans="1:7" ht="12.75" customHeight="1" hidden="1" outlineLevel="1">
      <c r="A105" s="115"/>
      <c r="B105" s="110"/>
      <c r="C105" s="119" t="s">
        <v>45</v>
      </c>
      <c r="D105" s="55"/>
      <c r="E105" s="56"/>
      <c r="F105" s="57"/>
      <c r="G105" s="54"/>
    </row>
    <row r="106" spans="1:7" ht="12.75" outlineLevel="1">
      <c r="A106" s="128"/>
      <c r="B106" s="110"/>
      <c r="C106" s="125" t="s">
        <v>13</v>
      </c>
      <c r="D106" s="102"/>
      <c r="E106" s="103"/>
      <c r="F106" s="104"/>
      <c r="G106" s="105"/>
    </row>
    <row r="107" spans="1:7" ht="12.75" outlineLevel="1">
      <c r="A107" s="128"/>
      <c r="B107" s="110"/>
      <c r="C107" s="119" t="s">
        <v>53</v>
      </c>
      <c r="D107" s="55"/>
      <c r="E107" s="56"/>
      <c r="F107" s="57"/>
      <c r="G107" s="54">
        <v>168.224</v>
      </c>
    </row>
    <row r="108" spans="1:14" ht="25.5" outlineLevel="1">
      <c r="A108" s="115"/>
      <c r="B108" s="110"/>
      <c r="C108" s="119" t="s">
        <v>54</v>
      </c>
      <c r="D108" s="55"/>
      <c r="E108" s="56"/>
      <c r="F108" s="57"/>
      <c r="G108" s="54">
        <v>35</v>
      </c>
      <c r="N108" s="11"/>
    </row>
    <row r="109" spans="1:16" ht="12.75" outlineLevel="1">
      <c r="A109" s="115"/>
      <c r="B109" s="110"/>
      <c r="C109" s="119" t="s">
        <v>55</v>
      </c>
      <c r="D109" s="164"/>
      <c r="E109" s="165"/>
      <c r="F109" s="166"/>
      <c r="G109" s="179">
        <v>7.065</v>
      </c>
      <c r="M109" s="5">
        <v>-181</v>
      </c>
      <c r="N109" s="5">
        <v>-10206</v>
      </c>
      <c r="O109" s="5">
        <f>SUM(M109:N109)</f>
        <v>-10387</v>
      </c>
      <c r="P109" s="163"/>
    </row>
    <row r="110" spans="1:7" ht="12.75" outlineLevel="1">
      <c r="A110" s="115"/>
      <c r="B110" s="110"/>
      <c r="C110" s="119" t="s">
        <v>68</v>
      </c>
      <c r="D110" s="55"/>
      <c r="E110" s="56"/>
      <c r="F110" s="57"/>
      <c r="G110" s="54">
        <v>3.684</v>
      </c>
    </row>
    <row r="111" spans="1:16" ht="19.5" customHeight="1">
      <c r="A111" s="115"/>
      <c r="B111" s="126"/>
      <c r="C111" s="54" t="s">
        <v>69</v>
      </c>
      <c r="D111" s="55"/>
      <c r="E111" s="56"/>
      <c r="F111" s="57"/>
      <c r="G111" s="139">
        <v>19.365</v>
      </c>
      <c r="P111" s="163"/>
    </row>
    <row r="112" spans="1:7" ht="25.5">
      <c r="A112" s="65">
        <v>2110</v>
      </c>
      <c r="B112" s="106"/>
      <c r="C112" s="135" t="s">
        <v>63</v>
      </c>
      <c r="D112" s="55"/>
      <c r="E112" s="56"/>
      <c r="F112" s="57"/>
      <c r="G112" s="134">
        <f>G113+G114+G115</f>
        <v>304.602</v>
      </c>
    </row>
    <row r="113" spans="1:13" ht="12.75">
      <c r="A113" s="66"/>
      <c r="B113" s="110"/>
      <c r="C113" s="173" t="s">
        <v>85</v>
      </c>
      <c r="D113" s="173"/>
      <c r="E113" s="173"/>
      <c r="F113" s="173"/>
      <c r="G113" s="174">
        <v>290</v>
      </c>
      <c r="M113" s="163">
        <v>290</v>
      </c>
    </row>
    <row r="114" spans="1:7" ht="12.75">
      <c r="A114" s="66"/>
      <c r="B114" s="110"/>
      <c r="C114" s="137" t="s">
        <v>66</v>
      </c>
      <c r="D114" s="55"/>
      <c r="E114" s="56"/>
      <c r="F114" s="57"/>
      <c r="G114" s="71">
        <v>1.102</v>
      </c>
    </row>
    <row r="115" spans="1:7" ht="12.75">
      <c r="A115" s="66"/>
      <c r="B115" s="110"/>
      <c r="C115" s="137" t="s">
        <v>67</v>
      </c>
      <c r="D115" s="55"/>
      <c r="E115" s="56"/>
      <c r="F115" s="57"/>
      <c r="G115" s="71">
        <v>13.5</v>
      </c>
    </row>
    <row r="116" spans="1:7" ht="12.75">
      <c r="A116" s="65">
        <v>2133</v>
      </c>
      <c r="B116" s="133"/>
      <c r="C116" s="63" t="s">
        <v>60</v>
      </c>
      <c r="D116" s="61"/>
      <c r="E116" s="62"/>
      <c r="F116" s="63"/>
      <c r="G116" s="127">
        <f>G117+G118+G119+G120+G121+G122+G123+G124+G130+G125+G126+G127+G128+G129</f>
        <v>324.903</v>
      </c>
    </row>
    <row r="117" spans="1:7" ht="12.75">
      <c r="A117" s="66"/>
      <c r="B117" s="136"/>
      <c r="C117" s="63" t="s">
        <v>56</v>
      </c>
      <c r="D117" s="61"/>
      <c r="E117" s="62"/>
      <c r="F117" s="63"/>
      <c r="G117" s="63">
        <v>135</v>
      </c>
    </row>
    <row r="118" spans="1:7" ht="12.75">
      <c r="A118" s="66"/>
      <c r="B118" s="136"/>
      <c r="C118" s="63" t="s">
        <v>57</v>
      </c>
      <c r="D118" s="61"/>
      <c r="E118" s="62"/>
      <c r="F118" s="63"/>
      <c r="G118" s="63">
        <v>10</v>
      </c>
    </row>
    <row r="119" spans="1:15" ht="12.75">
      <c r="A119" s="66"/>
      <c r="B119" s="136"/>
      <c r="C119" s="138" t="s">
        <v>58</v>
      </c>
      <c r="D119" s="61"/>
      <c r="E119" s="62"/>
      <c r="F119" s="63"/>
      <c r="G119" s="63">
        <v>10</v>
      </c>
      <c r="O119" s="163"/>
    </row>
    <row r="120" spans="1:7" ht="12.75">
      <c r="A120" s="66"/>
      <c r="B120" s="136"/>
      <c r="C120" s="63"/>
      <c r="D120" s="168"/>
      <c r="E120" s="169"/>
      <c r="F120" s="167"/>
      <c r="G120" s="63"/>
    </row>
    <row r="121" spans="1:7" ht="12.75">
      <c r="A121" s="66"/>
      <c r="B121" s="136"/>
      <c r="C121" s="135" t="s">
        <v>65</v>
      </c>
      <c r="D121" s="61"/>
      <c r="E121" s="62"/>
      <c r="F121" s="63"/>
      <c r="G121" s="63">
        <v>34.276</v>
      </c>
    </row>
    <row r="122" spans="1:7" ht="12.75">
      <c r="A122" s="66"/>
      <c r="B122" s="136"/>
      <c r="C122" s="135" t="s">
        <v>70</v>
      </c>
      <c r="D122" s="61"/>
      <c r="E122" s="62"/>
      <c r="F122" s="63"/>
      <c r="G122" s="63">
        <v>3.895</v>
      </c>
    </row>
    <row r="123" spans="1:7" ht="12.75">
      <c r="A123" s="66"/>
      <c r="B123" s="136"/>
      <c r="C123" s="135" t="s">
        <v>71</v>
      </c>
      <c r="D123" s="61"/>
      <c r="E123" s="62"/>
      <c r="F123" s="63"/>
      <c r="G123" s="63">
        <v>1.884</v>
      </c>
    </row>
    <row r="124" spans="1:7" ht="12.75">
      <c r="A124" s="66"/>
      <c r="B124" s="136"/>
      <c r="C124" s="63" t="s">
        <v>59</v>
      </c>
      <c r="D124" s="61"/>
      <c r="E124" s="62"/>
      <c r="F124" s="63"/>
      <c r="G124" s="63">
        <v>6.871</v>
      </c>
    </row>
    <row r="125" spans="1:13" ht="12.75">
      <c r="A125" s="66"/>
      <c r="B125" s="136"/>
      <c r="C125" s="171" t="s">
        <v>88</v>
      </c>
      <c r="D125" s="55"/>
      <c r="E125" s="56"/>
      <c r="F125" s="57"/>
      <c r="G125" s="63">
        <v>22.606</v>
      </c>
      <c r="M125" s="5">
        <v>22.606</v>
      </c>
    </row>
    <row r="126" spans="1:13" ht="12.75">
      <c r="A126" s="66"/>
      <c r="B126" s="136"/>
      <c r="C126" s="171" t="s">
        <v>92</v>
      </c>
      <c r="D126" s="55"/>
      <c r="E126" s="56"/>
      <c r="F126" s="57"/>
      <c r="G126" s="63">
        <v>2.587</v>
      </c>
      <c r="M126" s="5">
        <v>2.587</v>
      </c>
    </row>
    <row r="127" spans="1:13" ht="12.75">
      <c r="A127" s="66"/>
      <c r="B127" s="136"/>
      <c r="C127" s="182" t="s">
        <v>95</v>
      </c>
      <c r="D127" s="55"/>
      <c r="E127" s="56"/>
      <c r="F127" s="57"/>
      <c r="G127" s="63">
        <v>3</v>
      </c>
      <c r="M127" s="5">
        <v>3</v>
      </c>
    </row>
    <row r="128" spans="1:15" ht="25.5">
      <c r="A128" s="66"/>
      <c r="B128" s="136"/>
      <c r="C128" s="170" t="s">
        <v>90</v>
      </c>
      <c r="D128" s="55"/>
      <c r="E128" s="56"/>
      <c r="F128" s="57"/>
      <c r="G128" s="63">
        <v>6.816</v>
      </c>
      <c r="M128" s="5">
        <v>6.816</v>
      </c>
      <c r="O128" s="5">
        <v>2952</v>
      </c>
    </row>
    <row r="129" spans="1:13" ht="12.75">
      <c r="A129" s="66"/>
      <c r="B129" s="136"/>
      <c r="C129" s="170" t="s">
        <v>93</v>
      </c>
      <c r="D129" s="55"/>
      <c r="E129" s="56"/>
      <c r="F129" s="57"/>
      <c r="G129" s="63">
        <v>11.968</v>
      </c>
      <c r="M129" s="5">
        <v>11.968</v>
      </c>
    </row>
    <row r="130" spans="1:7" ht="12.75">
      <c r="A130" s="66"/>
      <c r="B130" s="136"/>
      <c r="C130" s="142" t="s">
        <v>91</v>
      </c>
      <c r="D130" s="55"/>
      <c r="E130" s="56"/>
      <c r="F130" s="57"/>
      <c r="G130" s="63">
        <v>76</v>
      </c>
    </row>
    <row r="131" spans="1:15" ht="12.75">
      <c r="A131" s="65">
        <v>2143</v>
      </c>
      <c r="B131" s="129"/>
      <c r="C131" s="138" t="s">
        <v>61</v>
      </c>
      <c r="D131" s="61"/>
      <c r="E131" s="62"/>
      <c r="F131" s="92"/>
      <c r="G131" s="127">
        <f>G132+G133+G135+G134</f>
        <v>197.45600000000002</v>
      </c>
      <c r="O131" s="11"/>
    </row>
    <row r="132" spans="1:7" ht="12.75">
      <c r="A132" s="66"/>
      <c r="B132" s="130"/>
      <c r="C132" s="175"/>
      <c r="D132" s="176"/>
      <c r="E132" s="177"/>
      <c r="F132" s="178"/>
      <c r="G132" s="180"/>
    </row>
    <row r="133" spans="1:7" ht="25.5">
      <c r="A133" s="66"/>
      <c r="B133" s="130" t="s">
        <v>77</v>
      </c>
      <c r="C133" s="142" t="s">
        <v>79</v>
      </c>
      <c r="D133" s="61"/>
      <c r="E133" s="62"/>
      <c r="F133" s="92"/>
      <c r="G133" s="63">
        <v>10.05</v>
      </c>
    </row>
    <row r="134" spans="1:7" ht="12.75">
      <c r="A134" s="66"/>
      <c r="B134" s="130"/>
      <c r="C134" s="182" t="s">
        <v>94</v>
      </c>
      <c r="D134" s="183"/>
      <c r="E134" s="184"/>
      <c r="F134" s="185"/>
      <c r="G134" s="182">
        <v>152.048</v>
      </c>
    </row>
    <row r="135" spans="1:13" ht="25.5">
      <c r="A135" s="66"/>
      <c r="B135" s="130"/>
      <c r="C135" s="142" t="s">
        <v>62</v>
      </c>
      <c r="D135" s="61"/>
      <c r="E135" s="62"/>
      <c r="F135" s="92"/>
      <c r="G135" s="181">
        <v>35.358</v>
      </c>
      <c r="M135" s="5">
        <v>181</v>
      </c>
    </row>
    <row r="136" spans="1:15" ht="12.75">
      <c r="A136" s="132"/>
      <c r="B136" s="131" t="s">
        <v>49</v>
      </c>
      <c r="C136" s="46"/>
      <c r="D136" s="22" t="e">
        <f>+D8+D10+D19+D30+D67+D17+D38+D35+#REF!+D27</f>
        <v>#REF!</v>
      </c>
      <c r="E136" s="33" t="e">
        <f>+E8+E10+E19+E30+E67+E17+E38+E35+#REF!+E27</f>
        <v>#REF!</v>
      </c>
      <c r="F136" s="69" t="e">
        <f>+F8+F10+F19+F30+F67+F17+F38+F35+#REF!+F27</f>
        <v>#VALUE!</v>
      </c>
      <c r="G136" s="156">
        <f>G33+G112+G116+G131</f>
        <v>1060.299</v>
      </c>
      <c r="M136" s="11">
        <f>G33+G112+G116+G131</f>
        <v>1060.299</v>
      </c>
      <c r="N136" s="11"/>
      <c r="O136" s="11"/>
    </row>
    <row r="137" spans="1:7" ht="12.75">
      <c r="A137" s="140">
        <v>10116</v>
      </c>
      <c r="B137" s="141"/>
      <c r="C137" s="142"/>
      <c r="D137" s="61"/>
      <c r="E137" s="62"/>
      <c r="F137" s="63"/>
      <c r="G137" s="63"/>
    </row>
    <row r="138" spans="1:15" ht="12.75">
      <c r="A138" s="67"/>
      <c r="B138" s="147" t="s">
        <v>13</v>
      </c>
      <c r="C138" s="142"/>
      <c r="D138" s="61"/>
      <c r="E138" s="62"/>
      <c r="F138" s="92"/>
      <c r="G138" s="63"/>
      <c r="O138" s="11"/>
    </row>
    <row r="139" spans="1:13" ht="12.75">
      <c r="A139" s="67">
        <v>2110</v>
      </c>
      <c r="B139" s="147"/>
      <c r="C139" s="142" t="s">
        <v>78</v>
      </c>
      <c r="D139" s="61"/>
      <c r="E139" s="62"/>
      <c r="F139" s="92"/>
      <c r="G139" s="63">
        <v>19.473</v>
      </c>
      <c r="M139" s="5">
        <v>10</v>
      </c>
    </row>
    <row r="140" spans="1:7" ht="12.75">
      <c r="A140" s="67"/>
      <c r="B140" s="147"/>
      <c r="C140" s="142" t="s">
        <v>81</v>
      </c>
      <c r="D140" s="61"/>
      <c r="E140" s="62"/>
      <c r="F140" s="92"/>
      <c r="G140" s="63">
        <v>2.5</v>
      </c>
    </row>
    <row r="141" spans="1:7" ht="12.75">
      <c r="A141" s="132"/>
      <c r="B141" s="153" t="s">
        <v>49</v>
      </c>
      <c r="C141" s="46"/>
      <c r="D141" s="22" t="e">
        <f>+D12+D14+D23+D34+D71+D21+D42+D39+#REF!+D31</f>
        <v>#REF!</v>
      </c>
      <c r="E141" s="33" t="e">
        <f>+E12+E14+E23+E34+E71+E21+E42+E39+#REF!+E31</f>
        <v>#REF!</v>
      </c>
      <c r="F141" s="69" t="e">
        <f>+F12+F14+F23+F34+F71+F21+F42+F39+#REF!+F31</f>
        <v>#REF!</v>
      </c>
      <c r="G141" s="156">
        <f>G139+G140</f>
        <v>21.973</v>
      </c>
    </row>
    <row r="142" spans="2:7" ht="12" hidden="1" outlineLevel="1" collapsed="1">
      <c r="B142" s="19"/>
      <c r="E142" s="34"/>
      <c r="F142" s="5">
        <f>16832.581+410+291.4+9926.5</f>
        <v>27460.481</v>
      </c>
      <c r="G142" s="157" t="e">
        <f>+#REF!</f>
        <v>#REF!</v>
      </c>
    </row>
    <row r="143" spans="3:7" ht="12.75" hidden="1" outlineLevel="1">
      <c r="C143" s="11"/>
      <c r="E143" s="34"/>
      <c r="F143" s="11">
        <f>+F142-G141</f>
        <v>27438.507999999998</v>
      </c>
      <c r="G143" s="158" t="e">
        <f>+G142-G141</f>
        <v>#REF!</v>
      </c>
    </row>
    <row r="144" spans="1:16" ht="12.75" outlineLevel="1">
      <c r="A144" s="143">
        <v>110204</v>
      </c>
      <c r="B144" s="143"/>
      <c r="C144" s="144"/>
      <c r="D144" s="143"/>
      <c r="E144" s="145"/>
      <c r="F144" s="144"/>
      <c r="G144" s="127"/>
      <c r="P144" s="11">
        <f>G141+G148+G157+G160+G163</f>
        <v>269.14399999999995</v>
      </c>
    </row>
    <row r="145" spans="1:16" ht="12.75">
      <c r="A145" s="146"/>
      <c r="B145" s="147" t="s">
        <v>13</v>
      </c>
      <c r="C145" s="152"/>
      <c r="D145" s="143"/>
      <c r="E145" s="145"/>
      <c r="F145" s="143"/>
      <c r="G145" s="159"/>
      <c r="P145" s="11">
        <f>G136+P144</f>
        <v>1329.443</v>
      </c>
    </row>
    <row r="146" spans="1:7" ht="12">
      <c r="A146" s="148">
        <v>2110</v>
      </c>
      <c r="B146" s="150"/>
      <c r="C146" s="148" t="s">
        <v>72</v>
      </c>
      <c r="D146" s="151"/>
      <c r="E146" s="145"/>
      <c r="F146" s="143"/>
      <c r="G146" s="159"/>
    </row>
    <row r="147" spans="1:7" ht="14.25" customHeight="1">
      <c r="A147" s="149"/>
      <c r="B147" s="150"/>
      <c r="C147" s="144" t="s">
        <v>83</v>
      </c>
      <c r="D147" s="151"/>
      <c r="E147" s="143"/>
      <c r="F147" s="143"/>
      <c r="G147" s="160">
        <v>38.664</v>
      </c>
    </row>
    <row r="148" spans="1:7" ht="14.25" customHeight="1">
      <c r="A148" s="149"/>
      <c r="B148" s="146" t="s">
        <v>49</v>
      </c>
      <c r="C148" s="144"/>
      <c r="D148" s="143"/>
      <c r="E148" s="143"/>
      <c r="F148" s="143"/>
      <c r="G148" s="161">
        <f>G147</f>
        <v>38.664</v>
      </c>
    </row>
    <row r="149" spans="1:7" ht="14.25" customHeight="1">
      <c r="A149" s="143">
        <v>70101</v>
      </c>
      <c r="B149" s="146"/>
      <c r="C149" s="144"/>
      <c r="D149" s="143"/>
      <c r="E149" s="143"/>
      <c r="F149" s="143"/>
      <c r="G149" s="161"/>
    </row>
    <row r="150" spans="1:7" ht="14.25" customHeight="1">
      <c r="A150" s="143"/>
      <c r="B150" s="146" t="s">
        <v>13</v>
      </c>
      <c r="C150" s="144"/>
      <c r="D150" s="143"/>
      <c r="E150" s="143"/>
      <c r="F150" s="143"/>
      <c r="G150" s="161"/>
    </row>
    <row r="151" spans="1:7" ht="14.25" customHeight="1">
      <c r="A151" s="143">
        <v>2110</v>
      </c>
      <c r="B151" s="146"/>
      <c r="C151" s="144" t="s">
        <v>80</v>
      </c>
      <c r="D151" s="143"/>
      <c r="E151" s="143"/>
      <c r="F151" s="143"/>
      <c r="G151" s="162">
        <v>4.2</v>
      </c>
    </row>
    <row r="152" spans="1:7" ht="14.25" customHeight="1">
      <c r="A152" s="143"/>
      <c r="B152" s="146"/>
      <c r="C152" s="144" t="s">
        <v>76</v>
      </c>
      <c r="D152" s="143"/>
      <c r="E152" s="143"/>
      <c r="F152" s="143"/>
      <c r="G152" s="162">
        <v>1.5</v>
      </c>
    </row>
    <row r="153" spans="1:7" ht="14.25" customHeight="1">
      <c r="A153" s="143"/>
      <c r="B153" s="146"/>
      <c r="C153" s="144" t="s">
        <v>74</v>
      </c>
      <c r="D153" s="143"/>
      <c r="E153" s="143"/>
      <c r="F153" s="143"/>
      <c r="G153" s="162">
        <v>15.26</v>
      </c>
    </row>
    <row r="154" spans="1:13" ht="14.25" customHeight="1">
      <c r="A154" s="143"/>
      <c r="B154" s="146"/>
      <c r="C154" s="144" t="s">
        <v>82</v>
      </c>
      <c r="D154" s="143"/>
      <c r="E154" s="143"/>
      <c r="F154" s="143"/>
      <c r="G154" s="160">
        <v>15.265</v>
      </c>
      <c r="M154" s="5">
        <v>3.66</v>
      </c>
    </row>
    <row r="155" spans="1:7" ht="14.25" customHeight="1">
      <c r="A155" s="143"/>
      <c r="B155" s="146"/>
      <c r="C155" s="144" t="s">
        <v>75</v>
      </c>
      <c r="D155" s="143"/>
      <c r="E155" s="143"/>
      <c r="F155" s="143"/>
      <c r="G155" s="160">
        <v>4</v>
      </c>
    </row>
    <row r="156" spans="1:13" ht="14.25" customHeight="1">
      <c r="A156" s="143">
        <v>2133</v>
      </c>
      <c r="B156" s="146"/>
      <c r="C156" s="171" t="s">
        <v>89</v>
      </c>
      <c r="D156" s="55"/>
      <c r="E156" s="56"/>
      <c r="F156" s="57"/>
      <c r="G156" s="63">
        <v>155</v>
      </c>
      <c r="M156" s="5">
        <v>155</v>
      </c>
    </row>
    <row r="157" spans="1:7" ht="14.25" customHeight="1">
      <c r="A157" s="143"/>
      <c r="B157" s="146" t="s">
        <v>49</v>
      </c>
      <c r="C157" s="144"/>
      <c r="D157" s="143"/>
      <c r="E157" s="143"/>
      <c r="F157" s="143"/>
      <c r="G157" s="161">
        <f>SUM(G151:G156)</f>
        <v>195.225</v>
      </c>
    </row>
    <row r="158" spans="1:7" ht="14.25" customHeight="1">
      <c r="A158" s="143">
        <v>100203</v>
      </c>
      <c r="B158" s="146"/>
      <c r="C158" s="144"/>
      <c r="D158" s="143"/>
      <c r="E158" s="143"/>
      <c r="F158" s="143"/>
      <c r="G158" s="160"/>
    </row>
    <row r="159" spans="1:13" ht="14.25" customHeight="1">
      <c r="A159" s="143">
        <v>2110</v>
      </c>
      <c r="B159" s="146"/>
      <c r="C159" s="172" t="s">
        <v>87</v>
      </c>
      <c r="D159" s="143"/>
      <c r="E159" s="143"/>
      <c r="F159" s="143"/>
      <c r="G159" s="160">
        <v>5.5</v>
      </c>
      <c r="M159" s="5">
        <v>5.5</v>
      </c>
    </row>
    <row r="160" spans="1:7" ht="14.25" customHeight="1">
      <c r="A160" s="143"/>
      <c r="B160" s="146" t="s">
        <v>49</v>
      </c>
      <c r="C160" s="144"/>
      <c r="D160" s="143"/>
      <c r="E160" s="143"/>
      <c r="F160" s="143"/>
      <c r="G160" s="161">
        <v>5.5</v>
      </c>
    </row>
    <row r="161" spans="1:7" ht="14.25" customHeight="1">
      <c r="A161" s="143">
        <v>130115</v>
      </c>
      <c r="B161" s="146"/>
      <c r="C161" s="144"/>
      <c r="D161" s="143"/>
      <c r="E161" s="143"/>
      <c r="F161" s="143"/>
      <c r="G161" s="160"/>
    </row>
    <row r="162" spans="1:7" ht="14.25" customHeight="1">
      <c r="A162" s="143">
        <v>2110</v>
      </c>
      <c r="B162" s="147" t="s">
        <v>13</v>
      </c>
      <c r="C162" s="144" t="s">
        <v>84</v>
      </c>
      <c r="D162" s="143"/>
      <c r="E162" s="143"/>
      <c r="F162" s="143"/>
      <c r="G162" s="160">
        <v>7.782</v>
      </c>
    </row>
    <row r="163" spans="1:7" ht="14.25" customHeight="1">
      <c r="A163" s="143"/>
      <c r="B163" s="146" t="s">
        <v>49</v>
      </c>
      <c r="C163" s="144"/>
      <c r="D163" s="143"/>
      <c r="E163" s="143"/>
      <c r="F163" s="143"/>
      <c r="G163" s="161">
        <f>G162</f>
        <v>7.782</v>
      </c>
    </row>
    <row r="164" spans="1:13" ht="14.25" customHeight="1">
      <c r="A164" s="143"/>
      <c r="B164" s="146" t="s">
        <v>73</v>
      </c>
      <c r="C164" s="144"/>
      <c r="D164" s="143"/>
      <c r="E164" s="143"/>
      <c r="F164" s="143"/>
      <c r="G164" s="161">
        <f>G136+G141+G148+G163+G160+G157</f>
        <v>1329.4429999999998</v>
      </c>
      <c r="M164" s="163">
        <f>SUM(M139:M163)</f>
        <v>174.16</v>
      </c>
    </row>
    <row r="165" spans="1:16" ht="18">
      <c r="A165" s="1"/>
      <c r="B165" s="53" t="s">
        <v>7</v>
      </c>
      <c r="C165" s="15" t="s">
        <v>8</v>
      </c>
      <c r="D165" s="2"/>
      <c r="E165" s="2" t="s">
        <v>8</v>
      </c>
      <c r="P165" s="163"/>
    </row>
    <row r="166" spans="1:7" ht="18">
      <c r="A166" s="1"/>
      <c r="B166" s="9"/>
      <c r="C166" s="217"/>
      <c r="D166" s="217"/>
      <c r="E166" s="217"/>
      <c r="F166" s="217"/>
      <c r="G166" s="217"/>
    </row>
    <row r="167" spans="1:13" ht="18">
      <c r="A167" s="1"/>
      <c r="B167" s="10"/>
      <c r="C167" s="10"/>
      <c r="E167" s="34"/>
      <c r="G167" s="11">
        <f>G136+G141+G148+G157+G160+G163</f>
        <v>1329.4429999999998</v>
      </c>
      <c r="M167" s="5">
        <v>865.512</v>
      </c>
    </row>
    <row r="168" spans="5:7" ht="12">
      <c r="E168" s="34"/>
      <c r="G168" s="11">
        <f>G167-M167</f>
        <v>463.9309999999998</v>
      </c>
    </row>
    <row r="169" ht="12">
      <c r="E169" s="34"/>
    </row>
    <row r="170" ht="12">
      <c r="E170" s="34"/>
    </row>
    <row r="171" ht="12">
      <c r="E171" s="34"/>
    </row>
    <row r="172" ht="12">
      <c r="E172" s="34"/>
    </row>
    <row r="173" ht="12">
      <c r="E173" s="34"/>
    </row>
    <row r="174" ht="12">
      <c r="E174" s="34"/>
    </row>
    <row r="175" ht="12">
      <c r="E175" s="34"/>
    </row>
    <row r="176" ht="12">
      <c r="E176" s="34"/>
    </row>
    <row r="177" ht="12">
      <c r="E177" s="34"/>
    </row>
    <row r="178" ht="12">
      <c r="E178" s="34"/>
    </row>
    <row r="179" ht="12">
      <c r="E179" s="34"/>
    </row>
    <row r="180" ht="12">
      <c r="E180" s="34"/>
    </row>
    <row r="181" ht="12">
      <c r="E181" s="34"/>
    </row>
    <row r="182" ht="12">
      <c r="E182" s="34"/>
    </row>
    <row r="183" ht="12">
      <c r="E183" s="34"/>
    </row>
    <row r="184" ht="12">
      <c r="E184" s="34"/>
    </row>
    <row r="185" ht="12">
      <c r="E185" s="34"/>
    </row>
    <row r="186" ht="12">
      <c r="E186" s="34"/>
    </row>
    <row r="187" ht="12">
      <c r="E187" s="34"/>
    </row>
    <row r="188" ht="12">
      <c r="E188" s="34"/>
    </row>
    <row r="189" ht="12">
      <c r="E189" s="34"/>
    </row>
    <row r="190" ht="12">
      <c r="E190" s="34"/>
    </row>
    <row r="191" ht="12">
      <c r="E191" s="34"/>
    </row>
    <row r="192" ht="12">
      <c r="E192" s="34"/>
    </row>
    <row r="193" ht="12">
      <c r="E193" s="34"/>
    </row>
    <row r="194" ht="12">
      <c r="E194" s="34"/>
    </row>
    <row r="195" ht="12">
      <c r="E195" s="34"/>
    </row>
    <row r="196" ht="12">
      <c r="E196" s="34"/>
    </row>
    <row r="197" ht="12">
      <c r="E197" s="34"/>
    </row>
    <row r="198" ht="12">
      <c r="E198" s="34"/>
    </row>
    <row r="199" ht="12">
      <c r="E199" s="34"/>
    </row>
    <row r="200" ht="12">
      <c r="E200" s="34"/>
    </row>
    <row r="201" ht="12">
      <c r="E201" s="34"/>
    </row>
    <row r="202" ht="12">
      <c r="E202" s="34"/>
    </row>
    <row r="203" ht="12">
      <c r="E203" s="34"/>
    </row>
    <row r="204" ht="12">
      <c r="E204" s="34"/>
    </row>
    <row r="205" ht="12">
      <c r="E205" s="34"/>
    </row>
    <row r="206" ht="12">
      <c r="E206" s="34"/>
    </row>
    <row r="207" ht="12">
      <c r="E207" s="34"/>
    </row>
    <row r="208" ht="12">
      <c r="E208" s="34"/>
    </row>
    <row r="209" ht="12">
      <c r="E209" s="34"/>
    </row>
    <row r="210" ht="12">
      <c r="E210" s="34"/>
    </row>
    <row r="211" ht="12">
      <c r="E211" s="34"/>
    </row>
    <row r="212" ht="12">
      <c r="E212" s="34"/>
    </row>
    <row r="213" ht="12">
      <c r="E213" s="34"/>
    </row>
    <row r="214" ht="12">
      <c r="E214" s="34"/>
    </row>
    <row r="215" ht="12">
      <c r="E215" s="34"/>
    </row>
    <row r="216" ht="12">
      <c r="E216" s="34"/>
    </row>
    <row r="217" ht="12">
      <c r="E217" s="34"/>
    </row>
    <row r="218" ht="12">
      <c r="E218" s="34"/>
    </row>
    <row r="219" ht="12">
      <c r="E219" s="34"/>
    </row>
    <row r="220" ht="12">
      <c r="E220" s="34"/>
    </row>
    <row r="221" ht="12">
      <c r="E221" s="34"/>
    </row>
    <row r="222" ht="12">
      <c r="E222" s="34"/>
    </row>
    <row r="223" ht="12">
      <c r="E223" s="34"/>
    </row>
    <row r="224" ht="12">
      <c r="E224" s="34"/>
    </row>
    <row r="225" ht="12">
      <c r="E225" s="34"/>
    </row>
    <row r="226" ht="12">
      <c r="E226" s="34"/>
    </row>
    <row r="227" ht="12">
      <c r="E227" s="34"/>
    </row>
  </sheetData>
  <mergeCells count="5">
    <mergeCell ref="C166:G166"/>
    <mergeCell ref="C1:D1"/>
    <mergeCell ref="C4:G4"/>
    <mergeCell ref="A6:G6"/>
    <mergeCell ref="A7:G7"/>
  </mergeCells>
  <printOptions horizontalCentered="1"/>
  <pageMargins left="0.7874015748031497" right="0.3937007874015748" top="0.984251968503937" bottom="0.5905511811023623" header="0.31496062992125984" footer="0.31496062992125984"/>
  <pageSetup firstPageNumber="26" useFirstPageNumber="1" horizontalDpi="600" verticalDpi="600" orientation="portrait" paperSize="9" scale="63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perova</dc:creator>
  <cp:keywords/>
  <dc:description/>
  <cp:lastModifiedBy>Шульц О С</cp:lastModifiedBy>
  <cp:lastPrinted>2012-10-24T09:30:30Z</cp:lastPrinted>
  <dcterms:created xsi:type="dcterms:W3CDTF">2005-12-20T08:09:25Z</dcterms:created>
  <dcterms:modified xsi:type="dcterms:W3CDTF">2012-10-24T09:33:03Z</dcterms:modified>
  <cp:category/>
  <cp:version/>
  <cp:contentType/>
  <cp:contentStatus/>
</cp:coreProperties>
</file>