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255" activeTab="0"/>
  </bookViews>
  <sheets>
    <sheet name="дод3-1" sheetId="1" r:id="rId1"/>
    <sheet name="дод3 правильний" sheetId="2" r:id="rId2"/>
  </sheets>
  <definedNames>
    <definedName name="_xlnm.Print_Area" localSheetId="1">'дод3 правильний'!$A$1:$Q$44</definedName>
    <definedName name="_xlnm.Print_Area" localSheetId="0">'дод3-1'!$A$1:$P$39</definedName>
  </definedNames>
  <calcPr fullCalcOnLoad="1"/>
</workbook>
</file>

<file path=xl/sharedStrings.xml><?xml version="1.0" encoding="utf-8"?>
<sst xmlns="http://schemas.openxmlformats.org/spreadsheetml/2006/main" count="131" uniqueCount="64">
  <si>
    <t xml:space="preserve">нальної </t>
  </si>
  <si>
    <t>класиф.</t>
  </si>
  <si>
    <t>Гкал.</t>
  </si>
  <si>
    <t>куб.м</t>
  </si>
  <si>
    <t>тон</t>
  </si>
  <si>
    <t>куб.м.</t>
  </si>
  <si>
    <t>Квт-год</t>
  </si>
  <si>
    <t>грн.</t>
  </si>
  <si>
    <t>В с ь о г о :</t>
  </si>
  <si>
    <t>Загальний фонд</t>
  </si>
  <si>
    <t>Спеціальний фонд</t>
  </si>
  <si>
    <t xml:space="preserve">       Назва установи</t>
  </si>
  <si>
    <t>Всього, у т.ч.</t>
  </si>
  <si>
    <t>КЕКВ 1161</t>
  </si>
  <si>
    <t>КЕКВ 1162</t>
  </si>
  <si>
    <t>КЕКВ 1163</t>
  </si>
  <si>
    <t>КЕКВ 1164</t>
  </si>
  <si>
    <t>КЕКВ 1166</t>
  </si>
  <si>
    <t>КЕКВ 1165</t>
  </si>
  <si>
    <t>Ліміти споживання енергоносіїв у фізичних та вартісних показниках</t>
  </si>
  <si>
    <t>Всього, у т.ч.:</t>
  </si>
  <si>
    <t xml:space="preserve"> Всього, у т.ч</t>
  </si>
  <si>
    <t>Оплата інших комунальних послуг</t>
  </si>
  <si>
    <t>Органи місцевого самоврядуванння</t>
  </si>
  <si>
    <t>О70101</t>
  </si>
  <si>
    <t>О10116</t>
  </si>
  <si>
    <t>Дошкільні заклади освіти</t>
  </si>
  <si>
    <t>Благоустрій</t>
  </si>
  <si>
    <t>Водоканалізаційне господарство</t>
  </si>
  <si>
    <t xml:space="preserve">  Оплата за теплопостачання</t>
  </si>
  <si>
    <t>Оплата за електроенергію</t>
  </si>
  <si>
    <t xml:space="preserve">  Оплата за природний газ</t>
  </si>
  <si>
    <t xml:space="preserve">  Оплата за тверде паливо</t>
  </si>
  <si>
    <t xml:space="preserve"> Всього КЕКВ 1160</t>
  </si>
  <si>
    <t xml:space="preserve"> Код функціо-</t>
  </si>
  <si>
    <t xml:space="preserve">  Оплата за водопостачання </t>
  </si>
  <si>
    <t xml:space="preserve"> Оплата за водовідведення</t>
  </si>
  <si>
    <t>Л.В.Колесніченко</t>
  </si>
  <si>
    <t>міської    ради</t>
  </si>
  <si>
    <t xml:space="preserve">Додаток  3    до  рішення сесії </t>
  </si>
  <si>
    <t xml:space="preserve">Секретар міської ради </t>
  </si>
  <si>
    <t>місцевого бюджету в  2012 році</t>
  </si>
  <si>
    <t>Ліквідація іншого забруднення навколишнього природного середовища</t>
  </si>
  <si>
    <t xml:space="preserve">Палаци і будинки культури, клуби та інші заклади клубного типу </t>
  </si>
  <si>
    <t>від 12.12.2012р.  №31 /1</t>
  </si>
  <si>
    <t>місцевого бюджету в  2013 році</t>
  </si>
  <si>
    <t>КЕКВ 2271</t>
  </si>
  <si>
    <t>КЕКВ 2272</t>
  </si>
  <si>
    <t>КЕКВ 2273</t>
  </si>
  <si>
    <t>КЕКВ 2274</t>
  </si>
  <si>
    <t>КЕКВ 2275</t>
  </si>
  <si>
    <t>ДНЗ "Катруся"</t>
  </si>
  <si>
    <t>ДНЗ " Берізка"</t>
  </si>
  <si>
    <t xml:space="preserve">Ліміти споживання енергоносіїв у  фізичних та вартісних показниках у розрізі бюджетних установ, що фінансуються за рахунок </t>
  </si>
  <si>
    <t xml:space="preserve"> 100203 Благоустрій міст, сіл і селищ"</t>
  </si>
  <si>
    <t>клуб  " Кремінна"</t>
  </si>
  <si>
    <t>клуб  " Житлівка "</t>
  </si>
  <si>
    <t>клуб " Ст. Краснянка"</t>
  </si>
  <si>
    <t>клуб " Ч.Диброва"</t>
  </si>
  <si>
    <t>ДНЗ "Малятко"</t>
  </si>
  <si>
    <t>ДНЗ " Зіронька"</t>
  </si>
  <si>
    <t>ДНЗ "Ластівка"</t>
  </si>
  <si>
    <t xml:space="preserve"> Всього КЕКВ 2270</t>
  </si>
  <si>
    <t>від 28.12.2012р.  №32 /4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</si>
</sst>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0.0000"/>
    <numFmt numFmtId="175" formatCode="0.00000"/>
  </numFmts>
  <fonts count="41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5" xfId="0" applyFont="1" applyBorder="1" applyAlignment="1">
      <alignment horizontal="left" wrapText="1"/>
    </xf>
    <xf numFmtId="2" fontId="1" fillId="0" borderId="15" xfId="0" applyNumberFormat="1" applyFont="1" applyBorder="1" applyAlignment="1">
      <alignment wrapText="1"/>
    </xf>
    <xf numFmtId="2" fontId="1" fillId="0" borderId="15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1" fillId="0" borderId="16" xfId="0" applyNumberFormat="1" applyFont="1" applyBorder="1" applyAlignment="1">
      <alignment/>
    </xf>
    <xf numFmtId="172" fontId="1" fillId="0" borderId="15" xfId="0" applyNumberFormat="1" applyFont="1" applyBorder="1" applyAlignment="1">
      <alignment wrapText="1"/>
    </xf>
    <xf numFmtId="172" fontId="1" fillId="0" borderId="15" xfId="0" applyNumberFormat="1" applyFont="1" applyBorder="1" applyAlignment="1">
      <alignment/>
    </xf>
    <xf numFmtId="0" fontId="1" fillId="0" borderId="18" xfId="0" applyFont="1" applyFill="1" applyBorder="1" applyAlignment="1">
      <alignment horizontal="center"/>
    </xf>
    <xf numFmtId="1" fontId="1" fillId="0" borderId="10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15" xfId="0" applyNumberFormat="1" applyFont="1" applyBorder="1" applyAlignment="1">
      <alignment wrapText="1"/>
    </xf>
    <xf numFmtId="1" fontId="1" fillId="0" borderId="15" xfId="0" applyNumberFormat="1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14" xfId="0" applyFont="1" applyFill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/>
    </xf>
    <xf numFmtId="0" fontId="0" fillId="0" borderId="21" xfId="0" applyFill="1" applyBorder="1" applyAlignment="1">
      <alignment/>
    </xf>
    <xf numFmtId="172" fontId="0" fillId="0" borderId="15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1" xfId="0" applyFill="1" applyBorder="1" applyAlignment="1">
      <alignment/>
    </xf>
    <xf numFmtId="172" fontId="1" fillId="0" borderId="16" xfId="0" applyNumberFormat="1" applyFont="1" applyFill="1" applyBorder="1" applyAlignment="1">
      <alignment/>
    </xf>
    <xf numFmtId="2" fontId="1" fillId="0" borderId="16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172" fontId="1" fillId="0" borderId="15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1" fontId="1" fillId="0" borderId="15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" fillId="0" borderId="13" xfId="0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1" fillId="0" borderId="13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172" fontId="1" fillId="0" borderId="17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172" fontId="0" fillId="0" borderId="17" xfId="0" applyNumberFormat="1" applyFill="1" applyBorder="1" applyAlignment="1">
      <alignment/>
    </xf>
    <xf numFmtId="0" fontId="0" fillId="0" borderId="17" xfId="0" applyFill="1" applyBorder="1" applyAlignment="1">
      <alignment/>
    </xf>
    <xf numFmtId="2" fontId="0" fillId="0" borderId="17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0" fontId="1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/>
    </xf>
    <xf numFmtId="0" fontId="5" fillId="0" borderId="17" xfId="0" applyFont="1" applyFill="1" applyBorder="1" applyAlignment="1">
      <alignment wrapText="1"/>
    </xf>
    <xf numFmtId="1" fontId="0" fillId="0" borderId="0" xfId="0" applyNumberFormat="1" applyFill="1" applyBorder="1" applyAlignment="1">
      <alignment/>
    </xf>
    <xf numFmtId="0" fontId="6" fillId="0" borderId="17" xfId="0" applyFont="1" applyFill="1" applyBorder="1" applyAlignment="1">
      <alignment/>
    </xf>
    <xf numFmtId="0" fontId="1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7" xfId="0" applyFont="1" applyBorder="1" applyAlignment="1">
      <alignment/>
    </xf>
    <xf numFmtId="172" fontId="1" fillId="0" borderId="17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0" fontId="1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3"/>
  <sheetViews>
    <sheetView tabSelected="1" view="pageBreakPreview" zoomScale="75" zoomScaleNormal="75" zoomScaleSheetLayoutView="75" zoomScalePageLayoutView="0" workbookViewId="0" topLeftCell="A1">
      <selection activeCell="P6" sqref="P6"/>
    </sheetView>
  </sheetViews>
  <sheetFormatPr defaultColWidth="9.00390625" defaultRowHeight="12.75"/>
  <cols>
    <col min="1" max="1" width="15.125" style="0" customWidth="1"/>
    <col min="2" max="2" width="9.875" style="0" customWidth="1"/>
    <col min="3" max="3" width="15.125" style="0" customWidth="1"/>
    <col min="4" max="4" width="10.25390625" style="0" customWidth="1"/>
    <col min="5" max="5" width="13.00390625" style="0" customWidth="1"/>
    <col min="6" max="6" width="11.625" style="0" customWidth="1"/>
    <col min="7" max="7" width="10.875" style="0" customWidth="1"/>
    <col min="8" max="8" width="9.625" style="0" customWidth="1"/>
    <col min="9" max="9" width="11.375" style="0" customWidth="1"/>
    <col min="10" max="10" width="12.375" style="0" customWidth="1"/>
    <col min="11" max="11" width="12.00390625" style="0" customWidth="1"/>
    <col min="12" max="12" width="12.875" style="0" customWidth="1"/>
    <col min="13" max="13" width="12.375" style="0" customWidth="1"/>
    <col min="15" max="15" width="11.00390625" style="0" customWidth="1"/>
    <col min="16" max="16" width="13.375" style="0" customWidth="1"/>
    <col min="18" max="18" width="9.25390625" style="0" bestFit="1" customWidth="1"/>
  </cols>
  <sheetData>
    <row r="1" ht="8.25" customHeight="1"/>
    <row r="2" ht="12.75">
      <c r="N2" s="17" t="s">
        <v>39</v>
      </c>
    </row>
    <row r="3" ht="12.75">
      <c r="N3" t="s">
        <v>38</v>
      </c>
    </row>
    <row r="4" ht="12.75">
      <c r="N4" t="s">
        <v>63</v>
      </c>
    </row>
    <row r="5" ht="6" customHeight="1"/>
    <row r="6" spans="2:15" ht="15.75">
      <c r="B6" s="120" t="s">
        <v>53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</row>
    <row r="7" spans="2:15" ht="15.75">
      <c r="B7" s="120" t="s">
        <v>45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</row>
    <row r="8" spans="2:19" ht="15.75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S8" s="83"/>
    </row>
    <row r="9" spans="1:19" ht="26.25" customHeight="1">
      <c r="A9" s="20" t="s">
        <v>34</v>
      </c>
      <c r="B9" s="121" t="s">
        <v>11</v>
      </c>
      <c r="C9" s="122"/>
      <c r="D9" s="125" t="s">
        <v>29</v>
      </c>
      <c r="E9" s="126"/>
      <c r="F9" s="125" t="s">
        <v>35</v>
      </c>
      <c r="G9" s="126"/>
      <c r="H9" s="125" t="s">
        <v>36</v>
      </c>
      <c r="I9" s="126"/>
      <c r="J9" s="125" t="s">
        <v>30</v>
      </c>
      <c r="K9" s="126"/>
      <c r="L9" s="125" t="s">
        <v>31</v>
      </c>
      <c r="M9" s="126"/>
      <c r="N9" s="125" t="s">
        <v>32</v>
      </c>
      <c r="O9" s="126"/>
      <c r="P9" s="98" t="s">
        <v>62</v>
      </c>
      <c r="S9" s="83"/>
    </row>
    <row r="10" spans="1:19" ht="12.75">
      <c r="A10" s="13" t="s">
        <v>0</v>
      </c>
      <c r="B10" s="123"/>
      <c r="C10" s="124"/>
      <c r="D10" s="116" t="s">
        <v>46</v>
      </c>
      <c r="E10" s="117"/>
      <c r="F10" s="116" t="s">
        <v>47</v>
      </c>
      <c r="G10" s="117"/>
      <c r="H10" s="116" t="s">
        <v>47</v>
      </c>
      <c r="I10" s="117"/>
      <c r="J10" s="116" t="s">
        <v>48</v>
      </c>
      <c r="K10" s="117"/>
      <c r="L10" s="116" t="s">
        <v>49</v>
      </c>
      <c r="M10" s="117"/>
      <c r="N10" s="116" t="s">
        <v>50</v>
      </c>
      <c r="O10" s="117"/>
      <c r="P10" s="80"/>
      <c r="S10" s="83"/>
    </row>
    <row r="11" spans="1:19" ht="12.75">
      <c r="A11" s="14" t="s">
        <v>1</v>
      </c>
      <c r="B11" s="116"/>
      <c r="C11" s="117"/>
      <c r="D11" s="16" t="s">
        <v>2</v>
      </c>
      <c r="E11" s="15" t="s">
        <v>7</v>
      </c>
      <c r="F11" s="15" t="s">
        <v>3</v>
      </c>
      <c r="G11" s="15" t="s">
        <v>7</v>
      </c>
      <c r="H11" s="15" t="s">
        <v>3</v>
      </c>
      <c r="I11" s="15" t="s">
        <v>7</v>
      </c>
      <c r="J11" s="15" t="s">
        <v>6</v>
      </c>
      <c r="K11" s="21" t="s">
        <v>7</v>
      </c>
      <c r="L11" s="15" t="s">
        <v>5</v>
      </c>
      <c r="M11" s="15" t="s">
        <v>7</v>
      </c>
      <c r="N11" s="15" t="s">
        <v>4</v>
      </c>
      <c r="O11" s="15" t="s">
        <v>7</v>
      </c>
      <c r="P11" s="80" t="s">
        <v>7</v>
      </c>
      <c r="Q11" s="48"/>
      <c r="R11" s="59"/>
      <c r="S11" s="83"/>
    </row>
    <row r="12" spans="1:19" s="59" customFormat="1" ht="12.75">
      <c r="A12" s="86">
        <v>1</v>
      </c>
      <c r="B12" s="118">
        <v>2</v>
      </c>
      <c r="C12" s="119"/>
      <c r="D12" s="86">
        <v>3</v>
      </c>
      <c r="E12" s="86">
        <v>4</v>
      </c>
      <c r="F12" s="86">
        <v>5</v>
      </c>
      <c r="G12" s="86">
        <v>6</v>
      </c>
      <c r="H12" s="86">
        <v>7</v>
      </c>
      <c r="I12" s="86">
        <v>8</v>
      </c>
      <c r="J12" s="86">
        <v>9</v>
      </c>
      <c r="K12" s="86">
        <v>10</v>
      </c>
      <c r="L12" s="86">
        <v>11</v>
      </c>
      <c r="M12" s="86">
        <v>12</v>
      </c>
      <c r="N12" s="86">
        <v>13</v>
      </c>
      <c r="O12" s="86">
        <v>14</v>
      </c>
      <c r="P12" s="80">
        <v>16</v>
      </c>
      <c r="R12" s="82"/>
      <c r="S12" s="83"/>
    </row>
    <row r="13" spans="1:16" s="59" customFormat="1" ht="12.75">
      <c r="A13" s="87">
        <v>10116</v>
      </c>
      <c r="B13" s="113" t="s">
        <v>12</v>
      </c>
      <c r="C13" s="113"/>
      <c r="D13" s="89">
        <f>D14</f>
        <v>197.387</v>
      </c>
      <c r="E13" s="90">
        <f>E14</f>
        <v>224727</v>
      </c>
      <c r="F13" s="91">
        <f>F14+F15</f>
        <v>468.08299999999997</v>
      </c>
      <c r="G13" s="90">
        <f>G14+G15</f>
        <v>3724</v>
      </c>
      <c r="H13" s="89">
        <f>H14</f>
        <v>342.457</v>
      </c>
      <c r="I13" s="90">
        <f>I14</f>
        <v>2389</v>
      </c>
      <c r="J13" s="92">
        <f>J14+J15</f>
        <v>24011.1</v>
      </c>
      <c r="K13" s="90">
        <f>K14+K15</f>
        <v>27277</v>
      </c>
      <c r="L13" s="92">
        <v>0</v>
      </c>
      <c r="M13" s="90">
        <v>0</v>
      </c>
      <c r="N13" s="90">
        <v>0</v>
      </c>
      <c r="O13" s="90">
        <v>0</v>
      </c>
      <c r="P13" s="92">
        <f>E13+G13+I13+K13</f>
        <v>258117</v>
      </c>
    </row>
    <row r="14" spans="1:16" s="59" customFormat="1" ht="48">
      <c r="A14" s="88" t="s">
        <v>23</v>
      </c>
      <c r="B14" s="99" t="s">
        <v>9</v>
      </c>
      <c r="C14" s="102"/>
      <c r="D14" s="89">
        <v>197.387</v>
      </c>
      <c r="E14" s="90">
        <v>224727</v>
      </c>
      <c r="F14" s="91">
        <v>342.383</v>
      </c>
      <c r="G14" s="90">
        <v>2724</v>
      </c>
      <c r="H14" s="90">
        <v>342.457</v>
      </c>
      <c r="I14" s="90">
        <v>2389</v>
      </c>
      <c r="J14" s="92">
        <v>18641.1</v>
      </c>
      <c r="K14" s="90">
        <v>21177</v>
      </c>
      <c r="L14" s="91"/>
      <c r="M14" s="90"/>
      <c r="N14" s="90"/>
      <c r="O14" s="90"/>
      <c r="P14" s="92">
        <f>E14+G14+I14+K14</f>
        <v>251017</v>
      </c>
    </row>
    <row r="15" spans="1:16" s="59" customFormat="1" ht="12.75">
      <c r="A15" s="95"/>
      <c r="B15" s="99" t="s">
        <v>10</v>
      </c>
      <c r="C15" s="102"/>
      <c r="D15" s="89"/>
      <c r="E15" s="90"/>
      <c r="F15" s="91">
        <v>125.7</v>
      </c>
      <c r="G15" s="90">
        <v>1000</v>
      </c>
      <c r="H15" s="90"/>
      <c r="I15" s="90"/>
      <c r="J15" s="92">
        <v>5370</v>
      </c>
      <c r="K15" s="90">
        <v>6100</v>
      </c>
      <c r="L15" s="91"/>
      <c r="M15" s="90"/>
      <c r="N15" s="90"/>
      <c r="O15" s="90"/>
      <c r="P15" s="90">
        <f>G15+K15</f>
        <v>7100</v>
      </c>
    </row>
    <row r="16" spans="1:16" s="59" customFormat="1" ht="12.75">
      <c r="A16" s="93" t="s">
        <v>24</v>
      </c>
      <c r="B16" s="113" t="s">
        <v>12</v>
      </c>
      <c r="C16" s="113"/>
      <c r="D16" s="94"/>
      <c r="E16" s="95"/>
      <c r="F16" s="96"/>
      <c r="G16" s="95"/>
      <c r="H16" s="95"/>
      <c r="I16" s="95"/>
      <c r="J16" s="97"/>
      <c r="K16" s="95"/>
      <c r="L16" s="96"/>
      <c r="M16" s="95"/>
      <c r="N16" s="95"/>
      <c r="O16" s="95"/>
      <c r="P16" s="95"/>
    </row>
    <row r="17" spans="1:21" s="59" customFormat="1" ht="38.25">
      <c r="A17" s="103" t="s">
        <v>26</v>
      </c>
      <c r="B17" s="90" t="s">
        <v>9</v>
      </c>
      <c r="C17" s="95"/>
      <c r="D17" s="89">
        <v>0</v>
      </c>
      <c r="E17" s="90">
        <v>0</v>
      </c>
      <c r="F17" s="91">
        <v>3845.78</v>
      </c>
      <c r="G17" s="90">
        <v>30597</v>
      </c>
      <c r="H17" s="92">
        <v>3144</v>
      </c>
      <c r="I17" s="90">
        <v>21932</v>
      </c>
      <c r="J17" s="92">
        <v>160248</v>
      </c>
      <c r="K17" s="90">
        <v>182049</v>
      </c>
      <c r="L17" s="92">
        <v>147901</v>
      </c>
      <c r="M17" s="90">
        <v>694924</v>
      </c>
      <c r="N17" s="90">
        <v>0</v>
      </c>
      <c r="O17" s="90">
        <v>0</v>
      </c>
      <c r="P17" s="90">
        <f aca="true" t="shared" si="0" ref="P17:P22">G17+I17+K17+M17</f>
        <v>929502</v>
      </c>
      <c r="U17" s="67"/>
    </row>
    <row r="18" spans="1:21" s="59" customFormat="1" ht="12.75">
      <c r="A18" s="103"/>
      <c r="B18" s="115" t="s">
        <v>51</v>
      </c>
      <c r="C18" s="115"/>
      <c r="D18" s="89"/>
      <c r="E18" s="90"/>
      <c r="F18" s="91">
        <v>1735.13</v>
      </c>
      <c r="G18" s="92">
        <v>13805</v>
      </c>
      <c r="H18" s="92">
        <v>1792</v>
      </c>
      <c r="I18" s="92">
        <v>12501</v>
      </c>
      <c r="J18" s="92">
        <v>57894</v>
      </c>
      <c r="K18" s="92">
        <v>65770</v>
      </c>
      <c r="L18" s="92">
        <v>261745</v>
      </c>
      <c r="M18" s="92">
        <v>261745</v>
      </c>
      <c r="N18" s="90"/>
      <c r="O18" s="90"/>
      <c r="P18" s="92">
        <f t="shared" si="0"/>
        <v>353821</v>
      </c>
      <c r="Q18" s="83"/>
      <c r="U18" s="83"/>
    </row>
    <row r="19" spans="1:21" s="59" customFormat="1" ht="12.75">
      <c r="A19" s="103"/>
      <c r="B19" s="115" t="s">
        <v>59</v>
      </c>
      <c r="C19" s="115"/>
      <c r="D19" s="89"/>
      <c r="E19" s="90"/>
      <c r="F19" s="91">
        <v>303.95</v>
      </c>
      <c r="G19" s="92">
        <v>2418</v>
      </c>
      <c r="H19" s="92"/>
      <c r="I19" s="92"/>
      <c r="J19" s="92">
        <v>19869</v>
      </c>
      <c r="K19" s="92">
        <v>22572</v>
      </c>
      <c r="L19" s="92">
        <v>22337</v>
      </c>
      <c r="M19" s="92">
        <v>104951</v>
      </c>
      <c r="N19" s="90"/>
      <c r="O19" s="90"/>
      <c r="P19" s="92">
        <f t="shared" si="0"/>
        <v>129941</v>
      </c>
      <c r="Q19" s="83"/>
      <c r="U19" s="83"/>
    </row>
    <row r="20" spans="1:21" s="59" customFormat="1" ht="12.75">
      <c r="A20" s="95"/>
      <c r="B20" s="115" t="s">
        <v>60</v>
      </c>
      <c r="C20" s="115"/>
      <c r="D20" s="89"/>
      <c r="E20" s="90"/>
      <c r="F20" s="91">
        <v>286.14</v>
      </c>
      <c r="G20" s="92">
        <v>2277</v>
      </c>
      <c r="H20" s="92"/>
      <c r="I20" s="92"/>
      <c r="J20" s="92">
        <v>18292</v>
      </c>
      <c r="K20" s="92">
        <v>20781</v>
      </c>
      <c r="L20" s="92">
        <v>13121</v>
      </c>
      <c r="M20" s="92">
        <v>61650</v>
      </c>
      <c r="N20" s="90"/>
      <c r="O20" s="90"/>
      <c r="P20" s="92">
        <f t="shared" si="0"/>
        <v>84708</v>
      </c>
      <c r="Q20" s="83"/>
      <c r="U20" s="83"/>
    </row>
    <row r="21" spans="1:21" s="59" customFormat="1" ht="12.75">
      <c r="A21" s="103"/>
      <c r="B21" s="115" t="s">
        <v>52</v>
      </c>
      <c r="C21" s="115"/>
      <c r="D21" s="89"/>
      <c r="E21" s="90"/>
      <c r="F21" s="91">
        <v>233.66</v>
      </c>
      <c r="G21" s="92">
        <v>1859</v>
      </c>
      <c r="H21" s="92"/>
      <c r="I21" s="92"/>
      <c r="J21" s="92">
        <v>19249</v>
      </c>
      <c r="K21" s="92">
        <v>21867</v>
      </c>
      <c r="L21" s="92">
        <v>19801</v>
      </c>
      <c r="M21" s="92">
        <v>93035</v>
      </c>
      <c r="N21" s="90"/>
      <c r="O21" s="90"/>
      <c r="P21" s="92">
        <f t="shared" si="0"/>
        <v>116761</v>
      </c>
      <c r="Q21" s="83"/>
      <c r="U21" s="83"/>
    </row>
    <row r="22" spans="1:21" s="59" customFormat="1" ht="12.75">
      <c r="A22" s="90"/>
      <c r="B22" s="112" t="s">
        <v>61</v>
      </c>
      <c r="C22" s="112"/>
      <c r="D22" s="89"/>
      <c r="E22" s="90"/>
      <c r="F22" s="91">
        <v>1286.9</v>
      </c>
      <c r="G22" s="92">
        <v>10239</v>
      </c>
      <c r="H22" s="92">
        <f>H17*0.43</f>
        <v>1351.92</v>
      </c>
      <c r="I22" s="92">
        <f>I17*0.43</f>
        <v>9430.76</v>
      </c>
      <c r="J22" s="92">
        <v>44945</v>
      </c>
      <c r="K22" s="92">
        <v>51059</v>
      </c>
      <c r="L22" s="92">
        <v>36935</v>
      </c>
      <c r="M22" s="92">
        <v>173542</v>
      </c>
      <c r="N22" s="90"/>
      <c r="O22" s="90"/>
      <c r="P22" s="92">
        <f t="shared" si="0"/>
        <v>244270.76</v>
      </c>
      <c r="Q22" s="83"/>
      <c r="R22" s="101"/>
      <c r="U22" s="83"/>
    </row>
    <row r="23" spans="1:16" s="59" customFormat="1" ht="12.75">
      <c r="A23" s="95"/>
      <c r="B23" s="90"/>
      <c r="C23" s="95"/>
      <c r="D23" s="89"/>
      <c r="E23" s="90"/>
      <c r="F23" s="91"/>
      <c r="G23" s="90"/>
      <c r="H23" s="90"/>
      <c r="I23" s="90"/>
      <c r="J23" s="92"/>
      <c r="K23" s="90"/>
      <c r="L23" s="91"/>
      <c r="M23" s="90"/>
      <c r="N23" s="90"/>
      <c r="O23" s="90"/>
      <c r="P23" s="90"/>
    </row>
    <row r="24" spans="1:16" s="59" customFormat="1" ht="63.75" customHeight="1">
      <c r="A24" s="98" t="s">
        <v>54</v>
      </c>
      <c r="B24" s="113" t="s">
        <v>12</v>
      </c>
      <c r="C24" s="113"/>
      <c r="D24" s="89">
        <f aca="true" t="shared" si="1" ref="D24:I24">D25+D26</f>
        <v>0</v>
      </c>
      <c r="E24" s="90">
        <f t="shared" si="1"/>
        <v>0</v>
      </c>
      <c r="F24" s="91">
        <f t="shared" si="1"/>
        <v>0</v>
      </c>
      <c r="G24" s="90">
        <f t="shared" si="1"/>
        <v>0</v>
      </c>
      <c r="H24" s="92">
        <f t="shared" si="1"/>
        <v>0</v>
      </c>
      <c r="I24" s="90">
        <f t="shared" si="1"/>
        <v>0</v>
      </c>
      <c r="J24" s="92">
        <f>J25</f>
        <v>537376</v>
      </c>
      <c r="K24" s="90">
        <f>K25</f>
        <v>372716</v>
      </c>
      <c r="L24" s="92">
        <v>0</v>
      </c>
      <c r="M24" s="90">
        <v>0</v>
      </c>
      <c r="N24" s="90">
        <v>0</v>
      </c>
      <c r="O24" s="90">
        <v>0</v>
      </c>
      <c r="P24" s="90">
        <f>P25</f>
        <v>372716</v>
      </c>
    </row>
    <row r="25" spans="1:16" s="59" customFormat="1" ht="12.75">
      <c r="A25" s="95"/>
      <c r="B25" s="90" t="s">
        <v>9</v>
      </c>
      <c r="C25" s="95"/>
      <c r="D25" s="89"/>
      <c r="E25" s="90"/>
      <c r="F25" s="91"/>
      <c r="G25" s="90"/>
      <c r="H25" s="90"/>
      <c r="I25" s="90"/>
      <c r="J25" s="92">
        <v>537376</v>
      </c>
      <c r="K25" s="90">
        <v>372716</v>
      </c>
      <c r="L25" s="91"/>
      <c r="M25" s="90"/>
      <c r="N25" s="90"/>
      <c r="O25" s="90"/>
      <c r="P25" s="90">
        <f>K25</f>
        <v>372716</v>
      </c>
    </row>
    <row r="26" spans="1:21" s="59" customFormat="1" ht="12.75">
      <c r="A26" s="95"/>
      <c r="B26" s="90"/>
      <c r="C26" s="95"/>
      <c r="D26" s="89"/>
      <c r="E26" s="90"/>
      <c r="F26" s="91"/>
      <c r="G26" s="90"/>
      <c r="H26" s="90"/>
      <c r="I26" s="90"/>
      <c r="J26" s="92"/>
      <c r="K26" s="90"/>
      <c r="L26" s="91"/>
      <c r="M26" s="90"/>
      <c r="N26" s="90"/>
      <c r="O26" s="90"/>
      <c r="P26" s="90"/>
      <c r="U26" s="67"/>
    </row>
    <row r="27" spans="1:21" s="59" customFormat="1" ht="36.75" customHeight="1">
      <c r="A27" s="104">
        <v>110204</v>
      </c>
      <c r="B27" s="113"/>
      <c r="C27" s="113"/>
      <c r="D27" s="89"/>
      <c r="E27" s="90"/>
      <c r="F27" s="91"/>
      <c r="G27" s="90"/>
      <c r="H27" s="90"/>
      <c r="I27" s="90"/>
      <c r="J27" s="92"/>
      <c r="K27" s="90"/>
      <c r="L27" s="91"/>
      <c r="M27" s="90"/>
      <c r="N27" s="90"/>
      <c r="O27" s="90"/>
      <c r="P27" s="90"/>
      <c r="Q27" s="83"/>
      <c r="U27" s="83"/>
    </row>
    <row r="28" spans="1:21" s="59" customFormat="1" ht="60">
      <c r="A28" s="88" t="s">
        <v>43</v>
      </c>
      <c r="B28" s="99" t="s">
        <v>9</v>
      </c>
      <c r="C28" s="100"/>
      <c r="D28" s="89"/>
      <c r="E28" s="90"/>
      <c r="F28" s="91"/>
      <c r="G28" s="90"/>
      <c r="H28" s="92"/>
      <c r="I28" s="90"/>
      <c r="J28" s="92">
        <v>6065</v>
      </c>
      <c r="K28" s="90">
        <v>6890</v>
      </c>
      <c r="L28" s="92">
        <f>L29</f>
        <v>10801</v>
      </c>
      <c r="M28" s="90">
        <f>M29</f>
        <v>50751</v>
      </c>
      <c r="N28" s="90">
        <v>33.33</v>
      </c>
      <c r="O28" s="90">
        <v>50000</v>
      </c>
      <c r="P28" s="90">
        <f>K28+M28+O28</f>
        <v>107641</v>
      </c>
      <c r="Q28" s="85"/>
      <c r="R28" s="67"/>
      <c r="U28" s="83"/>
    </row>
    <row r="29" spans="1:21" s="59" customFormat="1" ht="12.75">
      <c r="A29" s="88"/>
      <c r="B29" s="113" t="s">
        <v>55</v>
      </c>
      <c r="C29" s="113"/>
      <c r="D29" s="89"/>
      <c r="E29" s="90"/>
      <c r="F29" s="91"/>
      <c r="G29" s="90"/>
      <c r="H29" s="92"/>
      <c r="I29" s="90"/>
      <c r="J29" s="92">
        <v>3625</v>
      </c>
      <c r="K29" s="92">
        <v>4118</v>
      </c>
      <c r="L29" s="92">
        <v>10801</v>
      </c>
      <c r="M29" s="90">
        <v>50751</v>
      </c>
      <c r="N29" s="90"/>
      <c r="O29" s="90"/>
      <c r="P29" s="92">
        <f>M29+K29</f>
        <v>54869</v>
      </c>
      <c r="Q29" s="83"/>
      <c r="U29" s="83"/>
    </row>
    <row r="30" spans="1:21" s="59" customFormat="1" ht="12.75">
      <c r="A30" s="88"/>
      <c r="B30" s="113" t="s">
        <v>56</v>
      </c>
      <c r="C30" s="113"/>
      <c r="D30" s="89"/>
      <c r="E30" s="90"/>
      <c r="F30" s="91"/>
      <c r="G30" s="90"/>
      <c r="H30" s="92"/>
      <c r="I30" s="90"/>
      <c r="J30" s="92">
        <v>1108</v>
      </c>
      <c r="K30" s="92">
        <v>1259</v>
      </c>
      <c r="L30" s="92"/>
      <c r="M30" s="90"/>
      <c r="N30" s="90">
        <v>14.33</v>
      </c>
      <c r="O30" s="90">
        <v>22000</v>
      </c>
      <c r="P30" s="92">
        <f>K30+O30</f>
        <v>23259</v>
      </c>
      <c r="Q30" s="83"/>
      <c r="U30" s="83"/>
    </row>
    <row r="31" spans="1:16" s="59" customFormat="1" ht="12.75">
      <c r="A31" s="88"/>
      <c r="B31" s="113" t="s">
        <v>57</v>
      </c>
      <c r="C31" s="113"/>
      <c r="D31" s="89"/>
      <c r="E31" s="90"/>
      <c r="F31" s="91"/>
      <c r="G31" s="90"/>
      <c r="H31" s="92"/>
      <c r="I31" s="90"/>
      <c r="J31" s="92">
        <v>299</v>
      </c>
      <c r="K31" s="92">
        <v>340</v>
      </c>
      <c r="L31" s="92"/>
      <c r="M31" s="90"/>
      <c r="N31" s="90">
        <v>8</v>
      </c>
      <c r="O31" s="90">
        <v>11500</v>
      </c>
      <c r="P31" s="92">
        <f>K31+O31</f>
        <v>11840</v>
      </c>
    </row>
    <row r="32" spans="1:16" s="59" customFormat="1" ht="12.75">
      <c r="A32" s="88"/>
      <c r="B32" s="113" t="s">
        <v>58</v>
      </c>
      <c r="C32" s="113"/>
      <c r="D32" s="89"/>
      <c r="E32" s="90"/>
      <c r="F32" s="91"/>
      <c r="G32" s="90"/>
      <c r="H32" s="92"/>
      <c r="I32" s="90"/>
      <c r="J32" s="92">
        <v>1032</v>
      </c>
      <c r="K32" s="92">
        <v>1173</v>
      </c>
      <c r="L32" s="92"/>
      <c r="M32" s="90"/>
      <c r="N32" s="90">
        <v>11</v>
      </c>
      <c r="O32" s="90">
        <v>16500</v>
      </c>
      <c r="P32" s="92">
        <f>K32+O32</f>
        <v>17673</v>
      </c>
    </row>
    <row r="33" spans="1:16" ht="15.75">
      <c r="A33" s="105"/>
      <c r="B33" s="106" t="s">
        <v>8</v>
      </c>
      <c r="C33" s="107"/>
      <c r="D33" s="89">
        <f>D34+D35</f>
        <v>197.387</v>
      </c>
      <c r="E33" s="89">
        <f>E34+E35</f>
        <v>224727</v>
      </c>
      <c r="F33" s="89">
        <f aca="true" t="shared" si="2" ref="F33:O33">F34+F35</f>
        <v>4313.863</v>
      </c>
      <c r="G33" s="89">
        <f t="shared" si="2"/>
        <v>34321</v>
      </c>
      <c r="H33" s="89">
        <f t="shared" si="2"/>
        <v>3486.457</v>
      </c>
      <c r="I33" s="89">
        <f t="shared" si="2"/>
        <v>24321</v>
      </c>
      <c r="J33" s="89">
        <f t="shared" si="2"/>
        <v>727700.1</v>
      </c>
      <c r="K33" s="89">
        <f t="shared" si="2"/>
        <v>588932</v>
      </c>
      <c r="L33" s="89">
        <f t="shared" si="2"/>
        <v>158702</v>
      </c>
      <c r="M33" s="89">
        <f t="shared" si="2"/>
        <v>745675</v>
      </c>
      <c r="N33" s="89">
        <f t="shared" si="2"/>
        <v>33.33</v>
      </c>
      <c r="O33" s="89">
        <f t="shared" si="2"/>
        <v>50000</v>
      </c>
      <c r="P33" s="89">
        <f>P34+P35</f>
        <v>1667976</v>
      </c>
    </row>
    <row r="34" spans="1:18" ht="12.75">
      <c r="A34" s="105"/>
      <c r="B34" s="108" t="s">
        <v>9</v>
      </c>
      <c r="C34" s="105"/>
      <c r="D34" s="89">
        <f aca="true" t="shared" si="3" ref="D34:P34">D14+D17+D25+D28</f>
        <v>197.387</v>
      </c>
      <c r="E34" s="89">
        <f t="shared" si="3"/>
        <v>224727</v>
      </c>
      <c r="F34" s="89">
        <f t="shared" si="3"/>
        <v>4188.1630000000005</v>
      </c>
      <c r="G34" s="89">
        <f t="shared" si="3"/>
        <v>33321</v>
      </c>
      <c r="H34" s="89">
        <f t="shared" si="3"/>
        <v>3486.457</v>
      </c>
      <c r="I34" s="89">
        <f t="shared" si="3"/>
        <v>24321</v>
      </c>
      <c r="J34" s="89">
        <f t="shared" si="3"/>
        <v>722330.1</v>
      </c>
      <c r="K34" s="89">
        <f t="shared" si="3"/>
        <v>582832</v>
      </c>
      <c r="L34" s="89">
        <f t="shared" si="3"/>
        <v>158702</v>
      </c>
      <c r="M34" s="89">
        <f t="shared" si="3"/>
        <v>745675</v>
      </c>
      <c r="N34" s="89">
        <f t="shared" si="3"/>
        <v>33.33</v>
      </c>
      <c r="O34" s="89">
        <f t="shared" si="3"/>
        <v>50000</v>
      </c>
      <c r="P34" s="89">
        <f t="shared" si="3"/>
        <v>1660876</v>
      </c>
      <c r="R34" s="81"/>
    </row>
    <row r="35" spans="1:16" ht="12.75">
      <c r="A35" s="105"/>
      <c r="B35" s="90" t="s">
        <v>10</v>
      </c>
      <c r="C35" s="105"/>
      <c r="D35" s="89">
        <f>D15</f>
        <v>0</v>
      </c>
      <c r="E35" s="89">
        <f>E15</f>
        <v>0</v>
      </c>
      <c r="F35" s="89">
        <f aca="true" t="shared" si="4" ref="F35:O35">F15</f>
        <v>125.7</v>
      </c>
      <c r="G35" s="89">
        <f t="shared" si="4"/>
        <v>1000</v>
      </c>
      <c r="H35" s="89">
        <f t="shared" si="4"/>
        <v>0</v>
      </c>
      <c r="I35" s="89">
        <f t="shared" si="4"/>
        <v>0</v>
      </c>
      <c r="J35" s="89">
        <f t="shared" si="4"/>
        <v>5370</v>
      </c>
      <c r="K35" s="89">
        <f t="shared" si="4"/>
        <v>6100</v>
      </c>
      <c r="L35" s="89">
        <f t="shared" si="4"/>
        <v>0</v>
      </c>
      <c r="M35" s="89">
        <f t="shared" si="4"/>
        <v>0</v>
      </c>
      <c r="N35" s="89">
        <f t="shared" si="4"/>
        <v>0</v>
      </c>
      <c r="O35" s="89">
        <f t="shared" si="4"/>
        <v>0</v>
      </c>
      <c r="P35" s="89">
        <f>P15</f>
        <v>7100</v>
      </c>
    </row>
    <row r="36" spans="1:18" ht="12.75">
      <c r="A36" s="105"/>
      <c r="B36" s="105"/>
      <c r="C36" s="105"/>
      <c r="D36" s="109"/>
      <c r="E36" s="108"/>
      <c r="F36" s="110"/>
      <c r="G36" s="108"/>
      <c r="H36" s="108"/>
      <c r="I36" s="108"/>
      <c r="J36" s="111"/>
      <c r="K36" s="108"/>
      <c r="L36" s="110"/>
      <c r="M36" s="108"/>
      <c r="N36" s="108"/>
      <c r="O36" s="108"/>
      <c r="P36" s="90"/>
      <c r="R36" s="81"/>
    </row>
    <row r="37" ht="12.75">
      <c r="P37" s="8"/>
    </row>
    <row r="38" spans="4:16" ht="12.75">
      <c r="D38" s="17" t="s">
        <v>40</v>
      </c>
      <c r="E38" s="17"/>
      <c r="F38" s="17"/>
      <c r="K38" t="s">
        <v>37</v>
      </c>
      <c r="P38" s="8"/>
    </row>
    <row r="39" spans="11:16" ht="12.75">
      <c r="K39" s="114"/>
      <c r="L39" s="114"/>
      <c r="P39" s="8"/>
    </row>
    <row r="40" spans="11:16" ht="12.75">
      <c r="K40" s="84"/>
      <c r="L40" s="81"/>
      <c r="P40" s="8"/>
    </row>
    <row r="41" spans="11:12" ht="12.75">
      <c r="K41" s="84"/>
      <c r="L41" s="81"/>
    </row>
    <row r="42" spans="11:12" ht="12.75">
      <c r="K42" s="84"/>
      <c r="L42" s="81"/>
    </row>
    <row r="43" spans="11:12" ht="12.75">
      <c r="K43" s="84"/>
      <c r="L43" s="81"/>
    </row>
  </sheetData>
  <sheetProtection/>
  <mergeCells count="30">
    <mergeCell ref="B6:O6"/>
    <mergeCell ref="B7:O7"/>
    <mergeCell ref="B9:C11"/>
    <mergeCell ref="D9:E9"/>
    <mergeCell ref="F9:G9"/>
    <mergeCell ref="H9:I9"/>
    <mergeCell ref="J9:K9"/>
    <mergeCell ref="L9:M9"/>
    <mergeCell ref="N9:O9"/>
    <mergeCell ref="D10:E10"/>
    <mergeCell ref="B21:C21"/>
    <mergeCell ref="B30:C30"/>
    <mergeCell ref="B31:C31"/>
    <mergeCell ref="B32:C32"/>
    <mergeCell ref="N10:O10"/>
    <mergeCell ref="B12:C12"/>
    <mergeCell ref="F10:G10"/>
    <mergeCell ref="H10:I10"/>
    <mergeCell ref="J10:K10"/>
    <mergeCell ref="L10:M10"/>
    <mergeCell ref="B22:C22"/>
    <mergeCell ref="B29:C29"/>
    <mergeCell ref="B13:C13"/>
    <mergeCell ref="B16:C16"/>
    <mergeCell ref="K39:L39"/>
    <mergeCell ref="B24:C24"/>
    <mergeCell ref="B27:C27"/>
    <mergeCell ref="B18:C18"/>
    <mergeCell ref="B19:C19"/>
    <mergeCell ref="B20:C20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S44"/>
  <sheetViews>
    <sheetView zoomScale="75" zoomScaleNormal="75" zoomScaleSheetLayoutView="75" zoomScalePageLayoutView="0" workbookViewId="0" topLeftCell="A7">
      <selection activeCell="P28" sqref="P28"/>
    </sheetView>
  </sheetViews>
  <sheetFormatPr defaultColWidth="9.00390625" defaultRowHeight="12.75"/>
  <cols>
    <col min="1" max="1" width="9.25390625" style="0" customWidth="1"/>
    <col min="2" max="2" width="9.875" style="0" customWidth="1"/>
    <col min="3" max="3" width="15.125" style="0" customWidth="1"/>
    <col min="4" max="4" width="10.25390625" style="0" customWidth="1"/>
    <col min="5" max="5" width="13.00390625" style="0" customWidth="1"/>
    <col min="6" max="6" width="10.375" style="0" customWidth="1"/>
    <col min="7" max="7" width="10.875" style="0" customWidth="1"/>
    <col min="8" max="8" width="9.625" style="0" customWidth="1"/>
    <col min="9" max="9" width="11.375" style="0" customWidth="1"/>
    <col min="10" max="10" width="12.375" style="0" customWidth="1"/>
    <col min="11" max="11" width="12.00390625" style="0" customWidth="1"/>
    <col min="12" max="12" width="12.875" style="0" customWidth="1"/>
    <col min="13" max="13" width="12.375" style="0" customWidth="1"/>
    <col min="15" max="15" width="11.00390625" style="0" customWidth="1"/>
    <col min="16" max="16" width="12.75390625" style="0" customWidth="1"/>
    <col min="17" max="17" width="13.375" style="0" customWidth="1"/>
  </cols>
  <sheetData>
    <row r="1" ht="8.25" customHeight="1"/>
    <row r="2" ht="12.75">
      <c r="N2" s="17" t="s">
        <v>39</v>
      </c>
    </row>
    <row r="3" ht="12.75">
      <c r="N3" t="s">
        <v>38</v>
      </c>
    </row>
    <row r="4" ht="12.75">
      <c r="N4" t="s">
        <v>44</v>
      </c>
    </row>
    <row r="5" ht="6" customHeight="1"/>
    <row r="6" spans="2:15" ht="15.75">
      <c r="B6" s="120" t="s">
        <v>19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</row>
    <row r="7" spans="2:15" ht="15.75">
      <c r="B7" s="120" t="s">
        <v>41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</row>
    <row r="8" spans="2:15" ht="15.75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7" ht="26.25" customHeight="1">
      <c r="A9" s="20" t="s">
        <v>34</v>
      </c>
      <c r="B9" s="121" t="s">
        <v>11</v>
      </c>
      <c r="C9" s="122"/>
      <c r="D9" s="125" t="s">
        <v>29</v>
      </c>
      <c r="E9" s="126"/>
      <c r="F9" s="125" t="s">
        <v>35</v>
      </c>
      <c r="G9" s="126"/>
      <c r="H9" s="125" t="s">
        <v>36</v>
      </c>
      <c r="I9" s="126"/>
      <c r="J9" s="125" t="s">
        <v>30</v>
      </c>
      <c r="K9" s="126"/>
      <c r="L9" s="125" t="s">
        <v>31</v>
      </c>
      <c r="M9" s="126"/>
      <c r="N9" s="125" t="s">
        <v>32</v>
      </c>
      <c r="O9" s="126"/>
      <c r="P9" s="36" t="s">
        <v>22</v>
      </c>
      <c r="Q9" s="47" t="s">
        <v>33</v>
      </c>
    </row>
    <row r="10" spans="1:17" ht="12.75">
      <c r="A10" s="13" t="s">
        <v>0</v>
      </c>
      <c r="B10" s="123"/>
      <c r="C10" s="124"/>
      <c r="D10" s="116" t="s">
        <v>13</v>
      </c>
      <c r="E10" s="117"/>
      <c r="F10" s="116" t="s">
        <v>14</v>
      </c>
      <c r="G10" s="117"/>
      <c r="H10" s="116" t="s">
        <v>14</v>
      </c>
      <c r="I10" s="117"/>
      <c r="J10" s="116" t="s">
        <v>15</v>
      </c>
      <c r="K10" s="117"/>
      <c r="L10" s="116" t="s">
        <v>16</v>
      </c>
      <c r="M10" s="117"/>
      <c r="N10" s="116" t="s">
        <v>17</v>
      </c>
      <c r="O10" s="117"/>
      <c r="P10" s="37" t="s">
        <v>18</v>
      </c>
      <c r="Q10" s="48"/>
    </row>
    <row r="11" spans="1:17" ht="12.75">
      <c r="A11" s="14" t="s">
        <v>1</v>
      </c>
      <c r="B11" s="116"/>
      <c r="C11" s="117"/>
      <c r="D11" s="16" t="s">
        <v>2</v>
      </c>
      <c r="E11" s="15" t="s">
        <v>7</v>
      </c>
      <c r="F11" s="15" t="s">
        <v>3</v>
      </c>
      <c r="G11" s="15" t="s">
        <v>7</v>
      </c>
      <c r="H11" s="15" t="s">
        <v>3</v>
      </c>
      <c r="I11" s="15" t="s">
        <v>7</v>
      </c>
      <c r="J11" s="15" t="s">
        <v>6</v>
      </c>
      <c r="K11" s="21" t="s">
        <v>7</v>
      </c>
      <c r="L11" s="15" t="s">
        <v>5</v>
      </c>
      <c r="M11" s="15" t="s">
        <v>7</v>
      </c>
      <c r="N11" s="15" t="s">
        <v>4</v>
      </c>
      <c r="O11" s="15" t="s">
        <v>7</v>
      </c>
      <c r="P11" s="31" t="s">
        <v>7</v>
      </c>
      <c r="Q11" s="48" t="s">
        <v>7</v>
      </c>
    </row>
    <row r="12" spans="1:17" ht="12.75">
      <c r="A12" s="15">
        <v>1</v>
      </c>
      <c r="B12" s="137">
        <v>2</v>
      </c>
      <c r="C12" s="138"/>
      <c r="D12" s="15">
        <v>3</v>
      </c>
      <c r="E12" s="15">
        <v>4</v>
      </c>
      <c r="F12" s="15">
        <v>5</v>
      </c>
      <c r="G12" s="15">
        <v>6</v>
      </c>
      <c r="H12" s="15">
        <v>7</v>
      </c>
      <c r="I12" s="15">
        <v>8</v>
      </c>
      <c r="J12" s="15">
        <v>9</v>
      </c>
      <c r="K12" s="15">
        <v>10</v>
      </c>
      <c r="L12" s="15">
        <v>11</v>
      </c>
      <c r="M12" s="15">
        <v>12</v>
      </c>
      <c r="N12" s="15">
        <v>13</v>
      </c>
      <c r="O12" s="15">
        <v>14</v>
      </c>
      <c r="P12" s="16">
        <v>15</v>
      </c>
      <c r="Q12" s="48">
        <v>16</v>
      </c>
    </row>
    <row r="13" spans="1:17" ht="24.75" customHeight="1">
      <c r="A13" s="7" t="s">
        <v>25</v>
      </c>
      <c r="B13" s="127" t="s">
        <v>23</v>
      </c>
      <c r="C13" s="12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6"/>
      <c r="Q13" s="49"/>
    </row>
    <row r="14" spans="1:17" ht="12.75">
      <c r="A14" s="1"/>
      <c r="B14" s="42" t="s">
        <v>20</v>
      </c>
      <c r="C14" s="43"/>
      <c r="D14" s="27">
        <f>D15</f>
        <v>162.968</v>
      </c>
      <c r="E14" s="7">
        <f>E15</f>
        <v>188953</v>
      </c>
      <c r="F14" s="18">
        <f>F15+F16</f>
        <v>431.7</v>
      </c>
      <c r="G14" s="7">
        <f>G15+G16</f>
        <v>3047</v>
      </c>
      <c r="H14" s="32">
        <f>H15</f>
        <v>261</v>
      </c>
      <c r="I14" s="7">
        <f>I15</f>
        <v>1788</v>
      </c>
      <c r="J14" s="32">
        <f>J15+J16</f>
        <v>28970</v>
      </c>
      <c r="K14" s="7">
        <f>K15+K16</f>
        <v>33299</v>
      </c>
      <c r="L14" s="32">
        <v>0</v>
      </c>
      <c r="M14" s="7">
        <v>0</v>
      </c>
      <c r="N14" s="7">
        <v>0</v>
      </c>
      <c r="O14" s="7">
        <v>0</v>
      </c>
      <c r="P14" s="6">
        <v>0</v>
      </c>
      <c r="Q14" s="11">
        <f>E14+G14+I14+K14</f>
        <v>227087</v>
      </c>
    </row>
    <row r="15" spans="1:17" s="59" customFormat="1" ht="12.75">
      <c r="A15" s="53"/>
      <c r="B15" s="54" t="s">
        <v>9</v>
      </c>
      <c r="C15" s="55"/>
      <c r="D15" s="51">
        <v>162.968</v>
      </c>
      <c r="E15" s="11">
        <v>188953</v>
      </c>
      <c r="F15" s="56">
        <v>306</v>
      </c>
      <c r="G15" s="11">
        <v>2047</v>
      </c>
      <c r="H15" s="11">
        <v>261</v>
      </c>
      <c r="I15" s="11">
        <v>1788</v>
      </c>
      <c r="J15" s="57">
        <v>24274</v>
      </c>
      <c r="K15" s="11">
        <v>27899</v>
      </c>
      <c r="L15" s="56"/>
      <c r="M15" s="11"/>
      <c r="N15" s="11"/>
      <c r="O15" s="11"/>
      <c r="P15" s="58"/>
      <c r="Q15" s="11">
        <f>E15+G15+I15+K15</f>
        <v>220687</v>
      </c>
    </row>
    <row r="16" spans="1:17" s="59" customFormat="1" ht="12.75">
      <c r="A16" s="53"/>
      <c r="B16" s="54" t="s">
        <v>10</v>
      </c>
      <c r="C16" s="55"/>
      <c r="D16" s="51"/>
      <c r="E16" s="11"/>
      <c r="F16" s="56">
        <v>125.7</v>
      </c>
      <c r="G16" s="11">
        <v>1000</v>
      </c>
      <c r="H16" s="11"/>
      <c r="I16" s="11"/>
      <c r="J16" s="57">
        <v>4696</v>
      </c>
      <c r="K16" s="11">
        <v>5400</v>
      </c>
      <c r="L16" s="56"/>
      <c r="M16" s="11"/>
      <c r="N16" s="11"/>
      <c r="O16" s="11"/>
      <c r="P16" s="58"/>
      <c r="Q16" s="11">
        <f>G16+K16</f>
        <v>6400</v>
      </c>
    </row>
    <row r="17" spans="1:17" s="59" customFormat="1" ht="12.75">
      <c r="A17" s="49" t="s">
        <v>24</v>
      </c>
      <c r="B17" s="60" t="s">
        <v>26</v>
      </c>
      <c r="C17" s="61"/>
      <c r="D17" s="62"/>
      <c r="E17" s="50"/>
      <c r="F17" s="63"/>
      <c r="G17" s="50"/>
      <c r="H17" s="50"/>
      <c r="I17" s="50"/>
      <c r="J17" s="64"/>
      <c r="K17" s="50"/>
      <c r="L17" s="63"/>
      <c r="M17" s="50"/>
      <c r="N17" s="50"/>
      <c r="O17" s="50"/>
      <c r="P17" s="65"/>
      <c r="Q17" s="50"/>
    </row>
    <row r="18" spans="1:17" s="59" customFormat="1" ht="12.75">
      <c r="A18" s="53"/>
      <c r="B18" s="58" t="s">
        <v>21</v>
      </c>
      <c r="C18" s="66"/>
      <c r="D18" s="51">
        <v>0</v>
      </c>
      <c r="E18" s="11">
        <v>0</v>
      </c>
      <c r="F18" s="56">
        <f>F19</f>
        <v>3248</v>
      </c>
      <c r="G18" s="11">
        <f>G19</f>
        <v>25939</v>
      </c>
      <c r="H18" s="57">
        <v>2627</v>
      </c>
      <c r="I18" s="11">
        <v>18336</v>
      </c>
      <c r="J18" s="57">
        <f>J19</f>
        <v>143631</v>
      </c>
      <c r="K18" s="11">
        <f>K19</f>
        <v>165030</v>
      </c>
      <c r="L18" s="57">
        <f>L19</f>
        <v>109008</v>
      </c>
      <c r="M18" s="11">
        <f>M19</f>
        <v>499830</v>
      </c>
      <c r="N18" s="11">
        <v>0</v>
      </c>
      <c r="O18" s="11">
        <v>0</v>
      </c>
      <c r="P18" s="58">
        <f>P19</f>
        <v>15705</v>
      </c>
      <c r="Q18" s="11">
        <f>G18+I18+K18+M18+P18</f>
        <v>724840</v>
      </c>
    </row>
    <row r="19" spans="1:19" s="59" customFormat="1" ht="12.75">
      <c r="A19" s="11"/>
      <c r="B19" s="58" t="s">
        <v>9</v>
      </c>
      <c r="C19" s="66"/>
      <c r="D19" s="51"/>
      <c r="E19" s="11"/>
      <c r="F19" s="56">
        <v>3248</v>
      </c>
      <c r="G19" s="11">
        <v>25939</v>
      </c>
      <c r="H19" s="57">
        <v>2655</v>
      </c>
      <c r="I19" s="11">
        <v>18338</v>
      </c>
      <c r="J19" s="57">
        <v>143631</v>
      </c>
      <c r="K19" s="11">
        <v>165030</v>
      </c>
      <c r="L19" s="57">
        <v>109008</v>
      </c>
      <c r="M19" s="11">
        <v>499830</v>
      </c>
      <c r="N19" s="11"/>
      <c r="O19" s="11"/>
      <c r="P19" s="58">
        <v>15705</v>
      </c>
      <c r="Q19" s="11">
        <f>Q18</f>
        <v>724840</v>
      </c>
      <c r="R19" s="44"/>
      <c r="S19" s="67"/>
    </row>
    <row r="20" spans="1:17" s="59" customFormat="1" ht="12.75">
      <c r="A20" s="68"/>
      <c r="B20" s="69" t="s">
        <v>10</v>
      </c>
      <c r="C20" s="70"/>
      <c r="D20" s="71"/>
      <c r="E20" s="46"/>
      <c r="F20" s="72"/>
      <c r="G20" s="46"/>
      <c r="H20" s="46"/>
      <c r="I20" s="46"/>
      <c r="J20" s="73"/>
      <c r="K20" s="46"/>
      <c r="L20" s="72"/>
      <c r="M20" s="46"/>
      <c r="N20" s="46"/>
      <c r="O20" s="46"/>
      <c r="P20" s="69"/>
      <c r="Q20" s="11">
        <f>E20+G20+K20+M20+O20+P20+I20</f>
        <v>0</v>
      </c>
    </row>
    <row r="21" spans="1:17" s="23" customFormat="1" ht="24" customHeight="1">
      <c r="A21" s="24">
        <v>100202</v>
      </c>
      <c r="B21" s="131" t="s">
        <v>28</v>
      </c>
      <c r="C21" s="132"/>
      <c r="D21" s="29"/>
      <c r="E21" s="22"/>
      <c r="F21" s="25"/>
      <c r="G21" s="22"/>
      <c r="H21" s="22"/>
      <c r="I21" s="22"/>
      <c r="J21" s="34"/>
      <c r="K21" s="22"/>
      <c r="L21" s="25"/>
      <c r="M21" s="22"/>
      <c r="N21" s="22"/>
      <c r="O21" s="22"/>
      <c r="P21" s="38"/>
      <c r="Q21" s="45"/>
    </row>
    <row r="22" spans="1:17" ht="12.75">
      <c r="A22" s="1"/>
      <c r="B22" s="42" t="s">
        <v>21</v>
      </c>
      <c r="C22" s="43"/>
      <c r="D22" s="27">
        <f aca="true" t="shared" si="0" ref="D22:P22">D23+D24</f>
        <v>0</v>
      </c>
      <c r="E22" s="7">
        <f t="shared" si="0"/>
        <v>0</v>
      </c>
      <c r="F22" s="18">
        <f t="shared" si="0"/>
        <v>0</v>
      </c>
      <c r="G22" s="7">
        <f t="shared" si="0"/>
        <v>0</v>
      </c>
      <c r="H22" s="32">
        <f t="shared" si="0"/>
        <v>0</v>
      </c>
      <c r="I22" s="7">
        <f t="shared" si="0"/>
        <v>0</v>
      </c>
      <c r="J22" s="32">
        <f t="shared" si="0"/>
        <v>0</v>
      </c>
      <c r="K22" s="7">
        <f t="shared" si="0"/>
        <v>0</v>
      </c>
      <c r="L22" s="32">
        <f t="shared" si="0"/>
        <v>0</v>
      </c>
      <c r="M22" s="7">
        <f t="shared" si="0"/>
        <v>0</v>
      </c>
      <c r="N22" s="7">
        <f t="shared" si="0"/>
        <v>0</v>
      </c>
      <c r="O22" s="7">
        <f t="shared" si="0"/>
        <v>0</v>
      </c>
      <c r="P22" s="6">
        <f t="shared" si="0"/>
        <v>0</v>
      </c>
      <c r="Q22" s="11">
        <f aca="true" t="shared" si="1" ref="Q22:Q32">E22+G22+K22+M22+O22+P22+I22</f>
        <v>0</v>
      </c>
    </row>
    <row r="23" spans="1:17" ht="12.75">
      <c r="A23" s="1"/>
      <c r="B23" s="42" t="s">
        <v>9</v>
      </c>
      <c r="C23" s="43"/>
      <c r="D23" s="27"/>
      <c r="E23" s="7"/>
      <c r="F23" s="18"/>
      <c r="G23" s="7"/>
      <c r="H23" s="7"/>
      <c r="I23" s="7"/>
      <c r="J23" s="32"/>
      <c r="K23" s="7"/>
      <c r="L23" s="18"/>
      <c r="M23" s="7"/>
      <c r="N23" s="7"/>
      <c r="O23" s="7"/>
      <c r="P23" s="6"/>
      <c r="Q23" s="11">
        <f t="shared" si="1"/>
        <v>0</v>
      </c>
    </row>
    <row r="24" spans="1:17" ht="12.75">
      <c r="A24" s="1"/>
      <c r="B24" s="42" t="s">
        <v>10</v>
      </c>
      <c r="C24" s="43"/>
      <c r="D24" s="27"/>
      <c r="E24" s="7"/>
      <c r="F24" s="18"/>
      <c r="G24" s="7"/>
      <c r="H24" s="7"/>
      <c r="I24" s="7"/>
      <c r="J24" s="32"/>
      <c r="K24" s="7"/>
      <c r="L24" s="18"/>
      <c r="M24" s="7"/>
      <c r="N24" s="7"/>
      <c r="O24" s="7"/>
      <c r="P24" s="6"/>
      <c r="Q24" s="11">
        <f t="shared" si="1"/>
        <v>0</v>
      </c>
    </row>
    <row r="25" spans="1:17" s="59" customFormat="1" ht="12.75">
      <c r="A25" s="74">
        <v>100203</v>
      </c>
      <c r="B25" s="118" t="s">
        <v>27</v>
      </c>
      <c r="C25" s="119"/>
      <c r="D25" s="75"/>
      <c r="E25" s="49"/>
      <c r="F25" s="76"/>
      <c r="G25" s="49"/>
      <c r="H25" s="49"/>
      <c r="I25" s="49"/>
      <c r="J25" s="77"/>
      <c r="K25" s="49"/>
      <c r="L25" s="76"/>
      <c r="M25" s="49"/>
      <c r="N25" s="49"/>
      <c r="O25" s="49"/>
      <c r="P25" s="60"/>
      <c r="Q25" s="49"/>
    </row>
    <row r="26" spans="1:17" s="59" customFormat="1" ht="12.75">
      <c r="A26" s="53"/>
      <c r="B26" s="58" t="s">
        <v>21</v>
      </c>
      <c r="C26" s="66"/>
      <c r="D26" s="51">
        <f aca="true" t="shared" si="2" ref="D26:I26">D27+D28</f>
        <v>0</v>
      </c>
      <c r="E26" s="11">
        <f t="shared" si="2"/>
        <v>0</v>
      </c>
      <c r="F26" s="56">
        <f t="shared" si="2"/>
        <v>0</v>
      </c>
      <c r="G26" s="11">
        <f t="shared" si="2"/>
        <v>0</v>
      </c>
      <c r="H26" s="57">
        <f t="shared" si="2"/>
        <v>0</v>
      </c>
      <c r="I26" s="11">
        <f t="shared" si="2"/>
        <v>0</v>
      </c>
      <c r="J26" s="57">
        <f>J27</f>
        <v>199446</v>
      </c>
      <c r="K26" s="11">
        <f>K27</f>
        <v>170658</v>
      </c>
      <c r="L26" s="57">
        <v>0</v>
      </c>
      <c r="M26" s="11">
        <v>0</v>
      </c>
      <c r="N26" s="11">
        <v>0</v>
      </c>
      <c r="O26" s="11">
        <v>0</v>
      </c>
      <c r="P26" s="58">
        <f>P27+P28</f>
        <v>112931</v>
      </c>
      <c r="Q26" s="11">
        <f>Q27+Q28</f>
        <v>283589</v>
      </c>
    </row>
    <row r="27" spans="1:17" s="59" customFormat="1" ht="12.75">
      <c r="A27" s="53"/>
      <c r="B27" s="58" t="s">
        <v>9</v>
      </c>
      <c r="C27" s="66"/>
      <c r="D27" s="51"/>
      <c r="E27" s="11"/>
      <c r="F27" s="56"/>
      <c r="G27" s="11"/>
      <c r="H27" s="11"/>
      <c r="I27" s="11"/>
      <c r="J27" s="57">
        <v>199446</v>
      </c>
      <c r="K27" s="11">
        <v>170658</v>
      </c>
      <c r="L27" s="56"/>
      <c r="M27" s="11"/>
      <c r="N27" s="11"/>
      <c r="O27" s="11"/>
      <c r="P27" s="58">
        <v>103178</v>
      </c>
      <c r="Q27" s="11">
        <f>K27+P27</f>
        <v>273836</v>
      </c>
    </row>
    <row r="28" spans="1:17" s="59" customFormat="1" ht="12.75">
      <c r="A28" s="68"/>
      <c r="B28" s="69" t="s">
        <v>10</v>
      </c>
      <c r="C28" s="70"/>
      <c r="D28" s="71"/>
      <c r="E28" s="46"/>
      <c r="F28" s="72"/>
      <c r="G28" s="46"/>
      <c r="H28" s="46"/>
      <c r="I28" s="46"/>
      <c r="J28" s="73"/>
      <c r="K28" s="46"/>
      <c r="L28" s="72"/>
      <c r="M28" s="46"/>
      <c r="N28" s="46"/>
      <c r="O28" s="46"/>
      <c r="P28" s="69">
        <v>9753</v>
      </c>
      <c r="Q28" s="11">
        <f t="shared" si="1"/>
        <v>9753</v>
      </c>
    </row>
    <row r="29" spans="1:17" s="59" customFormat="1" ht="36.75" customHeight="1">
      <c r="A29" s="78">
        <v>110204</v>
      </c>
      <c r="B29" s="129" t="s">
        <v>43</v>
      </c>
      <c r="C29" s="130"/>
      <c r="D29" s="51"/>
      <c r="E29" s="11"/>
      <c r="F29" s="56"/>
      <c r="G29" s="52"/>
      <c r="H29" s="52"/>
      <c r="I29" s="52"/>
      <c r="J29" s="57"/>
      <c r="K29" s="11"/>
      <c r="L29" s="56"/>
      <c r="M29" s="52"/>
      <c r="N29" s="11"/>
      <c r="O29" s="11"/>
      <c r="P29" s="58"/>
      <c r="Q29" s="49"/>
    </row>
    <row r="30" spans="1:17" s="59" customFormat="1" ht="12.75">
      <c r="A30" s="53"/>
      <c r="B30" s="54" t="s">
        <v>12</v>
      </c>
      <c r="C30" s="55"/>
      <c r="D30" s="51">
        <f aca="true" t="shared" si="3" ref="D30:I30">D31+D32</f>
        <v>0</v>
      </c>
      <c r="E30" s="11">
        <f t="shared" si="3"/>
        <v>0</v>
      </c>
      <c r="F30" s="56">
        <f t="shared" si="3"/>
        <v>0</v>
      </c>
      <c r="G30" s="11">
        <f t="shared" si="3"/>
        <v>0</v>
      </c>
      <c r="H30" s="57">
        <f t="shared" si="3"/>
        <v>0</v>
      </c>
      <c r="I30" s="11">
        <f t="shared" si="3"/>
        <v>0</v>
      </c>
      <c r="J30" s="57">
        <f aca="true" t="shared" si="4" ref="J30:P30">J31</f>
        <v>5547</v>
      </c>
      <c r="K30" s="11">
        <f t="shared" si="4"/>
        <v>6372</v>
      </c>
      <c r="L30" s="57">
        <f t="shared" si="4"/>
        <v>0</v>
      </c>
      <c r="M30" s="11">
        <f t="shared" si="4"/>
        <v>0</v>
      </c>
      <c r="N30" s="11">
        <f t="shared" si="4"/>
        <v>25</v>
      </c>
      <c r="O30" s="11">
        <f t="shared" si="4"/>
        <v>27400</v>
      </c>
      <c r="P30" s="58">
        <f t="shared" si="4"/>
        <v>28</v>
      </c>
      <c r="Q30" s="11">
        <f>K30+M30+O30+P30</f>
        <v>33800</v>
      </c>
    </row>
    <row r="31" spans="1:17" s="59" customFormat="1" ht="14.25" customHeight="1">
      <c r="A31" s="53"/>
      <c r="B31" s="54" t="s">
        <v>9</v>
      </c>
      <c r="C31" s="55"/>
      <c r="D31" s="51"/>
      <c r="E31" s="11"/>
      <c r="F31" s="56"/>
      <c r="G31" s="11"/>
      <c r="H31" s="11"/>
      <c r="I31" s="11"/>
      <c r="J31" s="57">
        <v>5547</v>
      </c>
      <c r="K31" s="11">
        <v>6372</v>
      </c>
      <c r="L31" s="79"/>
      <c r="M31" s="52"/>
      <c r="N31" s="11">
        <v>25</v>
      </c>
      <c r="O31" s="11">
        <v>27400</v>
      </c>
      <c r="P31" s="58">
        <v>28</v>
      </c>
      <c r="Q31" s="11">
        <f>K31+M31+O31+P31</f>
        <v>33800</v>
      </c>
    </row>
    <row r="32" spans="1:17" s="59" customFormat="1" ht="26.25" customHeight="1">
      <c r="A32" s="53"/>
      <c r="B32" s="54" t="s">
        <v>10</v>
      </c>
      <c r="C32" s="55"/>
      <c r="D32" s="51"/>
      <c r="E32" s="11"/>
      <c r="F32" s="56"/>
      <c r="G32" s="11"/>
      <c r="H32" s="11"/>
      <c r="I32" s="11"/>
      <c r="J32" s="57"/>
      <c r="K32" s="11"/>
      <c r="L32" s="56"/>
      <c r="M32" s="52"/>
      <c r="N32" s="11"/>
      <c r="O32" s="11"/>
      <c r="P32" s="58"/>
      <c r="Q32" s="11">
        <f t="shared" si="1"/>
        <v>0</v>
      </c>
    </row>
    <row r="33" spans="1:17" ht="51" customHeight="1">
      <c r="A33" s="3">
        <v>240603</v>
      </c>
      <c r="B33" s="131" t="s">
        <v>42</v>
      </c>
      <c r="C33" s="132"/>
      <c r="D33" s="30"/>
      <c r="E33" s="9"/>
      <c r="F33" s="26"/>
      <c r="G33" s="9"/>
      <c r="H33" s="9"/>
      <c r="I33" s="9"/>
      <c r="J33" s="35"/>
      <c r="K33" s="9"/>
      <c r="L33" s="26"/>
      <c r="M33" s="9"/>
      <c r="N33" s="9"/>
      <c r="O33" s="9"/>
      <c r="P33" s="9"/>
      <c r="Q33" s="49"/>
    </row>
    <row r="34" spans="1:17" ht="14.25" customHeight="1">
      <c r="A34" s="8"/>
      <c r="B34" s="133" t="s">
        <v>12</v>
      </c>
      <c r="C34" s="134"/>
      <c r="D34" s="27">
        <v>0</v>
      </c>
      <c r="E34" s="7">
        <v>0</v>
      </c>
      <c r="F34" s="18">
        <v>0</v>
      </c>
      <c r="G34" s="7">
        <v>0</v>
      </c>
      <c r="H34" s="7">
        <v>0</v>
      </c>
      <c r="I34" s="7">
        <v>0</v>
      </c>
      <c r="J34" s="32">
        <v>0</v>
      </c>
      <c r="K34" s="7">
        <v>0</v>
      </c>
      <c r="L34" s="32">
        <v>0</v>
      </c>
      <c r="M34" s="7">
        <v>0</v>
      </c>
      <c r="N34" s="7">
        <v>0</v>
      </c>
      <c r="O34" s="7">
        <v>0</v>
      </c>
      <c r="P34" s="7">
        <f>P36</f>
        <v>67840</v>
      </c>
      <c r="Q34" s="11">
        <f>Q36</f>
        <v>67840</v>
      </c>
    </row>
    <row r="35" spans="1:17" ht="12.75">
      <c r="A35" s="8"/>
      <c r="B35" s="133" t="s">
        <v>9</v>
      </c>
      <c r="C35" s="134"/>
      <c r="D35" s="27"/>
      <c r="E35" s="7"/>
      <c r="F35" s="18"/>
      <c r="G35" s="7"/>
      <c r="H35" s="7"/>
      <c r="I35" s="7"/>
      <c r="J35" s="32"/>
      <c r="K35" s="7"/>
      <c r="L35" s="18"/>
      <c r="M35" s="7"/>
      <c r="N35" s="7"/>
      <c r="O35" s="7"/>
      <c r="P35" s="7"/>
      <c r="Q35" s="11"/>
    </row>
    <row r="36" spans="1:17" ht="12.75">
      <c r="A36" s="5"/>
      <c r="B36" s="135" t="s">
        <v>10</v>
      </c>
      <c r="C36" s="136"/>
      <c r="D36" s="28"/>
      <c r="E36" s="12"/>
      <c r="F36" s="19"/>
      <c r="G36" s="12"/>
      <c r="H36" s="12"/>
      <c r="I36" s="12"/>
      <c r="J36" s="33"/>
      <c r="K36" s="12"/>
      <c r="L36" s="19"/>
      <c r="M36" s="12"/>
      <c r="N36" s="12"/>
      <c r="O36" s="12"/>
      <c r="P36" s="12">
        <v>67840</v>
      </c>
      <c r="Q36" s="46">
        <f>P36</f>
        <v>67840</v>
      </c>
    </row>
    <row r="37" spans="1:17" ht="15.75">
      <c r="A37" s="4"/>
      <c r="B37" s="40" t="s">
        <v>8</v>
      </c>
      <c r="C37" s="41"/>
      <c r="D37" s="27">
        <f>SUM(D38:D39)</f>
        <v>162.968</v>
      </c>
      <c r="E37" s="27">
        <f aca="true" t="shared" si="5" ref="E37:P37">SUM(E38:E39)</f>
        <v>188953</v>
      </c>
      <c r="F37" s="27">
        <f t="shared" si="5"/>
        <v>3679.7</v>
      </c>
      <c r="G37" s="27">
        <f t="shared" si="5"/>
        <v>28986</v>
      </c>
      <c r="H37" s="27">
        <f t="shared" si="5"/>
        <v>2916</v>
      </c>
      <c r="I37" s="27">
        <f t="shared" si="5"/>
        <v>20126</v>
      </c>
      <c r="J37" s="27">
        <f t="shared" si="5"/>
        <v>377594</v>
      </c>
      <c r="K37" s="27">
        <f t="shared" si="5"/>
        <v>375359</v>
      </c>
      <c r="L37" s="27">
        <f t="shared" si="5"/>
        <v>109008</v>
      </c>
      <c r="M37" s="27">
        <f t="shared" si="5"/>
        <v>499830</v>
      </c>
      <c r="N37" s="27">
        <f t="shared" si="5"/>
        <v>25</v>
      </c>
      <c r="O37" s="27">
        <f t="shared" si="5"/>
        <v>27400</v>
      </c>
      <c r="P37" s="27">
        <f t="shared" si="5"/>
        <v>196504</v>
      </c>
      <c r="Q37" s="51">
        <f>Q38+Q39</f>
        <v>1337156</v>
      </c>
    </row>
    <row r="38" spans="1:17" ht="12.75">
      <c r="A38" s="4"/>
      <c r="B38" s="7" t="s">
        <v>9</v>
      </c>
      <c r="C38" s="1"/>
      <c r="D38" s="27">
        <f>D15+D19+D23+D27+D31+D35</f>
        <v>162.968</v>
      </c>
      <c r="E38" s="27">
        <f aca="true" t="shared" si="6" ref="E38:P38">E15+E19+E23+E27+E31+E35</f>
        <v>188953</v>
      </c>
      <c r="F38" s="27">
        <f t="shared" si="6"/>
        <v>3554</v>
      </c>
      <c r="G38" s="27">
        <f t="shared" si="6"/>
        <v>27986</v>
      </c>
      <c r="H38" s="27">
        <f t="shared" si="6"/>
        <v>2916</v>
      </c>
      <c r="I38" s="27">
        <f t="shared" si="6"/>
        <v>20126</v>
      </c>
      <c r="J38" s="27">
        <f t="shared" si="6"/>
        <v>372898</v>
      </c>
      <c r="K38" s="27">
        <f t="shared" si="6"/>
        <v>369959</v>
      </c>
      <c r="L38" s="27">
        <f t="shared" si="6"/>
        <v>109008</v>
      </c>
      <c r="M38" s="27">
        <f t="shared" si="6"/>
        <v>499830</v>
      </c>
      <c r="N38" s="27">
        <f t="shared" si="6"/>
        <v>25</v>
      </c>
      <c r="O38" s="27">
        <f t="shared" si="6"/>
        <v>27400</v>
      </c>
      <c r="P38" s="27">
        <f t="shared" si="6"/>
        <v>118911</v>
      </c>
      <c r="Q38" s="51">
        <f>Q15+Q19+Q27+Q31</f>
        <v>1253163</v>
      </c>
    </row>
    <row r="39" spans="1:17" ht="12.75">
      <c r="A39" s="4"/>
      <c r="B39" s="11" t="s">
        <v>10</v>
      </c>
      <c r="C39" s="1"/>
      <c r="D39" s="27">
        <f>D16+D20+D24+D28+D32+D36</f>
        <v>0</v>
      </c>
      <c r="E39" s="27">
        <f aca="true" t="shared" si="7" ref="E39:Q39">E16+E20+E24+E28+E32+E36</f>
        <v>0</v>
      </c>
      <c r="F39" s="27">
        <f t="shared" si="7"/>
        <v>125.7</v>
      </c>
      <c r="G39" s="27">
        <f t="shared" si="7"/>
        <v>1000</v>
      </c>
      <c r="H39" s="27">
        <f t="shared" si="7"/>
        <v>0</v>
      </c>
      <c r="I39" s="27">
        <f t="shared" si="7"/>
        <v>0</v>
      </c>
      <c r="J39" s="27">
        <f t="shared" si="7"/>
        <v>4696</v>
      </c>
      <c r="K39" s="27">
        <f t="shared" si="7"/>
        <v>5400</v>
      </c>
      <c r="L39" s="27">
        <f t="shared" si="7"/>
        <v>0</v>
      </c>
      <c r="M39" s="27">
        <f t="shared" si="7"/>
        <v>0</v>
      </c>
      <c r="N39" s="27">
        <f t="shared" si="7"/>
        <v>0</v>
      </c>
      <c r="O39" s="27">
        <f t="shared" si="7"/>
        <v>0</v>
      </c>
      <c r="P39" s="27">
        <f t="shared" si="7"/>
        <v>77593</v>
      </c>
      <c r="Q39" s="51">
        <f t="shared" si="7"/>
        <v>83993</v>
      </c>
    </row>
    <row r="40" spans="1:17" ht="12.75">
      <c r="A40" s="5"/>
      <c r="B40" s="5"/>
      <c r="C40" s="2"/>
      <c r="D40" s="28"/>
      <c r="E40" s="12"/>
      <c r="F40" s="19"/>
      <c r="G40" s="12"/>
      <c r="H40" s="12"/>
      <c r="I40" s="12"/>
      <c r="J40" s="33"/>
      <c r="K40" s="12"/>
      <c r="L40" s="19"/>
      <c r="M40" s="12"/>
      <c r="N40" s="12"/>
      <c r="O40" s="12"/>
      <c r="P40" s="10"/>
      <c r="Q40" s="46"/>
    </row>
    <row r="41" ht="12.75">
      <c r="Q41" s="8"/>
    </row>
    <row r="42" spans="4:17" ht="12.75">
      <c r="D42" s="17" t="s">
        <v>40</v>
      </c>
      <c r="E42" s="17"/>
      <c r="F42" s="17"/>
      <c r="K42" t="s">
        <v>37</v>
      </c>
      <c r="Q42" s="8"/>
    </row>
    <row r="43" spans="11:17" ht="12.75">
      <c r="K43" s="114"/>
      <c r="L43" s="114"/>
      <c r="Q43" s="8"/>
    </row>
    <row r="44" ht="12.75">
      <c r="Q44" s="8"/>
    </row>
  </sheetData>
  <sheetProtection/>
  <mergeCells count="25">
    <mergeCell ref="B6:O6"/>
    <mergeCell ref="B7:O7"/>
    <mergeCell ref="D9:E9"/>
    <mergeCell ref="N9:O9"/>
    <mergeCell ref="F9:G9"/>
    <mergeCell ref="H9:I9"/>
    <mergeCell ref="N10:O10"/>
    <mergeCell ref="B12:C12"/>
    <mergeCell ref="J9:K9"/>
    <mergeCell ref="J10:K10"/>
    <mergeCell ref="L9:M9"/>
    <mergeCell ref="L10:M10"/>
    <mergeCell ref="D10:E10"/>
    <mergeCell ref="F10:G10"/>
    <mergeCell ref="H10:I10"/>
    <mergeCell ref="B9:C11"/>
    <mergeCell ref="B13:C13"/>
    <mergeCell ref="B29:C29"/>
    <mergeCell ref="K43:L43"/>
    <mergeCell ref="B25:C25"/>
    <mergeCell ref="B21:C21"/>
    <mergeCell ref="B33:C33"/>
    <mergeCell ref="B35:C35"/>
    <mergeCell ref="B36:C36"/>
    <mergeCell ref="B34:C34"/>
  </mergeCells>
  <printOptions/>
  <pageMargins left="0.07874015748031496" right="0.07874015748031496" top="0.35433070866141736" bottom="0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Колесниченко Л В</cp:lastModifiedBy>
  <cp:lastPrinted>2013-01-17T11:32:16Z</cp:lastPrinted>
  <dcterms:created xsi:type="dcterms:W3CDTF">2003-12-22T06:14:25Z</dcterms:created>
  <dcterms:modified xsi:type="dcterms:W3CDTF">2013-01-24T07:52:04Z</dcterms:modified>
  <cp:category/>
  <cp:version/>
  <cp:contentType/>
  <cp:contentStatus/>
</cp:coreProperties>
</file>