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Акт" sheetId="1" r:id="rId1"/>
    <sheet name="Расчет кал." sheetId="2" r:id="rId2"/>
  </sheets>
  <definedNames/>
  <calcPr fullCalcOnLoad="1"/>
</workbook>
</file>

<file path=xl/sharedStrings.xml><?xml version="1.0" encoding="utf-8"?>
<sst xmlns="http://schemas.openxmlformats.org/spreadsheetml/2006/main" count="113" uniqueCount="78">
  <si>
    <t>табель</t>
  </si>
  <si>
    <t>грн.</t>
  </si>
  <si>
    <t>№ п/п</t>
  </si>
  <si>
    <t>Код по УКУД</t>
  </si>
  <si>
    <t>калькул.</t>
  </si>
  <si>
    <t>Розрахунок проведений</t>
  </si>
  <si>
    <t>Кременський комбінат комунальних</t>
  </si>
  <si>
    <t>підприємств</t>
  </si>
  <si>
    <t>Індентифікаційний код</t>
  </si>
  <si>
    <t>ЄРДПОУ</t>
  </si>
  <si>
    <t>Типова форма № КБ-2в</t>
  </si>
  <si>
    <t>Затверджена наказом Державного комітета</t>
  </si>
  <si>
    <t>статистики України і Державного комітета</t>
  </si>
  <si>
    <t>от 21.06.2002р. №237/5</t>
  </si>
  <si>
    <t>ЗАМОВНИК : Кремінська Міська Рада</t>
  </si>
  <si>
    <t>Найменування рабіт і витрат</t>
  </si>
  <si>
    <t>Одиниця виміру</t>
  </si>
  <si>
    <t>Кіл.</t>
  </si>
  <si>
    <t>Поточна ціна грн.</t>
  </si>
  <si>
    <t>Виконано робіт (витрат) грн.</t>
  </si>
  <si>
    <r>
      <t>Витрати праці рабітників на об</t>
    </r>
    <r>
      <rPr>
        <sz val="10"/>
        <rFont val="Verdana"/>
        <family val="2"/>
      </rPr>
      <t>´</t>
    </r>
    <r>
      <rPr>
        <sz val="10"/>
        <rFont val="Times New Roman"/>
        <family val="1"/>
      </rPr>
      <t>єм робот, люд/год.</t>
    </r>
  </si>
  <si>
    <t>Ітого зарплата:</t>
  </si>
  <si>
    <t>Машини і механізми</t>
  </si>
  <si>
    <t>Матеріали</t>
  </si>
  <si>
    <t>Ітого прямих витрат</t>
  </si>
  <si>
    <t>Накладні витрати</t>
  </si>
  <si>
    <t>Ітого</t>
  </si>
  <si>
    <t>Прибуток</t>
  </si>
  <si>
    <t>ПДВ 20%</t>
  </si>
  <si>
    <t>Ітого по акту до виплати</t>
  </si>
  <si>
    <t>СДАВ ПІДРЯДНИК</t>
  </si>
  <si>
    <t>ПРИЙНЯВ ЗАМОВНИК</t>
  </si>
  <si>
    <t>РОЗРАХУНОК - КАЛЬКУЛЯЦІЯ</t>
  </si>
  <si>
    <t>люд/год</t>
  </si>
  <si>
    <t>Обгрунтування</t>
  </si>
  <si>
    <t>Сума</t>
  </si>
  <si>
    <t>люд/год.</t>
  </si>
  <si>
    <t>Часова тарифна ставка</t>
  </si>
  <si>
    <t>Основна зарплата</t>
  </si>
  <si>
    <t>Матеріали:</t>
  </si>
  <si>
    <t>Обгрунтовування</t>
  </si>
  <si>
    <t>України по будівництву і архітектурі</t>
  </si>
  <si>
    <t>КЕКВ- 1165</t>
  </si>
  <si>
    <t xml:space="preserve">Договір:  </t>
  </si>
  <si>
    <t>категорія- 90.00.21</t>
  </si>
  <si>
    <t>тип- 90.00.21.</t>
  </si>
  <si>
    <t xml:space="preserve">Будова : </t>
  </si>
  <si>
    <t>____________ Ю.Ю. Гриценко</t>
  </si>
  <si>
    <t>І.М. Столярова</t>
  </si>
  <si>
    <t>____________ В.І. Гриценко</t>
  </si>
  <si>
    <t>Вивоз сміття з д/с "Ластівка"</t>
  </si>
  <si>
    <r>
      <t>Об</t>
    </r>
    <r>
      <rPr>
        <sz val="7"/>
        <rFont val="Verdana"/>
        <family val="2"/>
      </rPr>
      <t>´</t>
    </r>
    <r>
      <rPr>
        <sz val="7"/>
        <rFont val="Arial"/>
        <family val="0"/>
      </rPr>
      <t>кт : д/с "Ластівка"</t>
    </r>
  </si>
  <si>
    <t>«    »_________ 2011р.</t>
  </si>
  <si>
    <t>О.В. Бубнова</t>
  </si>
  <si>
    <t>АКТ № 86</t>
  </si>
  <si>
    <t>прийняття виконаних підрядних робіт у червні 2011 р.</t>
  </si>
  <si>
    <t>складений в поточних цінах станом на 10.06.11р.</t>
  </si>
  <si>
    <t>х</t>
  </si>
  <si>
    <t>Ітого материалі</t>
  </si>
  <si>
    <t>Табличка,шт</t>
  </si>
  <si>
    <t>Економіст</t>
  </si>
  <si>
    <t>"ПОГОДЖЕНО"</t>
  </si>
  <si>
    <t>Виконавчий комітет</t>
  </si>
  <si>
    <t>Кремінської міської ради</t>
  </si>
  <si>
    <t xml:space="preserve">рішення №                від              </t>
  </si>
  <si>
    <t>"ЗАТВЕРДЖЕНО"</t>
  </si>
  <si>
    <t>Директор КП "ККС"</t>
  </si>
  <si>
    <t>________Г.Н. Арутюнян</t>
  </si>
  <si>
    <t>Технолог</t>
  </si>
  <si>
    <t>Відрахування на зарплату 36.77%</t>
  </si>
  <si>
    <t>Старший економіст</t>
  </si>
  <si>
    <t>М.С. Проскурнікова</t>
  </si>
  <si>
    <t>вартості робіт по передачі прав на місце під сімейне поховання на Кремінському кладовищу</t>
  </si>
  <si>
    <t>Доставка для заміру території                            2ч х 42,44</t>
  </si>
  <si>
    <t>Адміністративні витрати</t>
  </si>
  <si>
    <t>Витрати праці (технолог)</t>
  </si>
  <si>
    <t>Витрати праці (підсобний робітник)</t>
  </si>
  <si>
    <t xml:space="preserve">Двісті одна грн.  86 коп.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</si>
</sst>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\ _г_р_н_.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u val="single"/>
      <sz val="10"/>
      <name val="Arial"/>
      <family val="0"/>
    </font>
    <font>
      <u val="single"/>
      <sz val="11"/>
      <name val="Times New Roman"/>
      <family val="1"/>
    </font>
    <font>
      <sz val="7"/>
      <name val="Arial"/>
      <family val="0"/>
    </font>
    <font>
      <sz val="7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196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2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2" fontId="2" fillId="0" borderId="13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wrapText="1"/>
    </xf>
    <xf numFmtId="2" fontId="3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view="pageBreakPreview" zoomScaleSheetLayoutView="100" zoomScalePageLayoutView="0" workbookViewId="0" topLeftCell="A19">
      <selection activeCell="D39" sqref="D39"/>
    </sheetView>
  </sheetViews>
  <sheetFormatPr defaultColWidth="9.140625" defaultRowHeight="12.75"/>
  <cols>
    <col min="1" max="1" width="3.421875" style="0" customWidth="1"/>
    <col min="2" max="2" width="30.00390625" style="0" customWidth="1"/>
    <col min="5" max="5" width="6.7109375" style="0" customWidth="1"/>
    <col min="6" max="6" width="8.28125" style="0" customWidth="1"/>
    <col min="7" max="7" width="10.28125" style="0" customWidth="1"/>
    <col min="8" max="8" width="11.57421875" style="0" customWidth="1"/>
  </cols>
  <sheetData>
    <row r="1" spans="1:8" ht="15">
      <c r="A1" s="9" t="s">
        <v>5</v>
      </c>
      <c r="E1" s="26" t="s">
        <v>10</v>
      </c>
      <c r="F1" s="26"/>
      <c r="G1" s="26"/>
      <c r="H1" s="26"/>
    </row>
    <row r="2" spans="1:8" ht="15">
      <c r="A2" s="9"/>
      <c r="E2" s="26" t="s">
        <v>11</v>
      </c>
      <c r="F2" s="26"/>
      <c r="G2" s="26"/>
      <c r="H2" s="26"/>
    </row>
    <row r="3" spans="1:8" ht="15">
      <c r="A3" s="11" t="s">
        <v>6</v>
      </c>
      <c r="B3" s="10"/>
      <c r="E3" s="26" t="s">
        <v>12</v>
      </c>
      <c r="F3" s="26"/>
      <c r="G3" s="26"/>
      <c r="H3" s="26"/>
    </row>
    <row r="4" spans="1:8" ht="15">
      <c r="A4" s="11" t="s">
        <v>7</v>
      </c>
      <c r="B4" s="10"/>
      <c r="E4" s="26" t="s">
        <v>41</v>
      </c>
      <c r="F4" s="26"/>
      <c r="G4" s="26"/>
      <c r="H4" s="26"/>
    </row>
    <row r="5" spans="2:8" ht="12.75">
      <c r="B5" s="12" t="s">
        <v>8</v>
      </c>
      <c r="C5" s="37">
        <v>20160836</v>
      </c>
      <c r="E5" s="26" t="s">
        <v>13</v>
      </c>
      <c r="F5" s="26"/>
      <c r="G5" s="26"/>
      <c r="H5" s="26"/>
    </row>
    <row r="6" spans="2:5" ht="12.75">
      <c r="B6" s="12" t="s">
        <v>9</v>
      </c>
      <c r="C6" s="38"/>
      <c r="E6" s="13"/>
    </row>
    <row r="7" spans="5:7" ht="12.75">
      <c r="E7" s="40" t="s">
        <v>3</v>
      </c>
      <c r="F7" s="40"/>
      <c r="G7" s="15">
        <v>7244</v>
      </c>
    </row>
    <row r="8" spans="2:7" s="13" customFormat="1" ht="9.75">
      <c r="B8" s="13" t="s">
        <v>14</v>
      </c>
      <c r="E8" s="14"/>
      <c r="F8" s="14"/>
      <c r="G8" s="16"/>
    </row>
    <row r="9" spans="2:7" s="13" customFormat="1" ht="9.75">
      <c r="B9" s="13" t="s">
        <v>43</v>
      </c>
      <c r="E9" s="14"/>
      <c r="F9" s="14"/>
      <c r="G9" s="16"/>
    </row>
    <row r="10" spans="2:7" s="13" customFormat="1" ht="9.75">
      <c r="B10" s="13" t="s">
        <v>46</v>
      </c>
      <c r="E10" s="14"/>
      <c r="F10" s="14"/>
      <c r="G10" s="16"/>
    </row>
    <row r="11" spans="5:7" s="13" customFormat="1" ht="9.75">
      <c r="E11" s="14"/>
      <c r="F11" s="14"/>
      <c r="G11" s="16"/>
    </row>
    <row r="12" spans="2:8" s="13" customFormat="1" ht="13.5" customHeight="1">
      <c r="B12" s="27" t="s">
        <v>51</v>
      </c>
      <c r="C12" s="27"/>
      <c r="D12" s="27"/>
      <c r="E12" s="27"/>
      <c r="F12" s="27"/>
      <c r="G12" s="27"/>
      <c r="H12" s="27"/>
    </row>
    <row r="13" spans="2:7" s="13" customFormat="1" ht="9.75">
      <c r="B13" s="21" t="s">
        <v>44</v>
      </c>
      <c r="E13" s="14"/>
      <c r="F13" s="14"/>
      <c r="G13" s="16"/>
    </row>
    <row r="14" spans="2:7" s="13" customFormat="1" ht="9.75">
      <c r="B14" s="13" t="s">
        <v>45</v>
      </c>
      <c r="E14" s="14"/>
      <c r="F14" s="14"/>
      <c r="G14" s="16"/>
    </row>
    <row r="15" spans="2:7" s="13" customFormat="1" ht="9.75">
      <c r="B15" s="13" t="s">
        <v>42</v>
      </c>
      <c r="E15" s="14"/>
      <c r="F15" s="14"/>
      <c r="G15" s="16"/>
    </row>
    <row r="16" spans="5:7" s="13" customFormat="1" ht="9.75">
      <c r="E16" s="14"/>
      <c r="F16" s="14"/>
      <c r="G16" s="16"/>
    </row>
    <row r="17" spans="1:8" ht="12.75">
      <c r="A17" s="39" t="s">
        <v>54</v>
      </c>
      <c r="B17" s="39"/>
      <c r="C17" s="39"/>
      <c r="D17" s="39"/>
      <c r="E17" s="39"/>
      <c r="F17" s="39"/>
      <c r="G17" s="39"/>
      <c r="H17" s="39"/>
    </row>
    <row r="18" spans="1:8" ht="12.75">
      <c r="A18" s="39" t="s">
        <v>55</v>
      </c>
      <c r="B18" s="39"/>
      <c r="C18" s="39"/>
      <c r="D18" s="39"/>
      <c r="E18" s="39"/>
      <c r="F18" s="39"/>
      <c r="G18" s="39"/>
      <c r="H18" s="39"/>
    </row>
    <row r="19" spans="1:8" ht="12.75">
      <c r="A19" s="39" t="s">
        <v>56</v>
      </c>
      <c r="B19" s="39"/>
      <c r="C19" s="39"/>
      <c r="D19" s="39"/>
      <c r="E19" s="39"/>
      <c r="F19" s="39"/>
      <c r="G19" s="39"/>
      <c r="H19" s="39"/>
    </row>
    <row r="21" spans="1:8" ht="76.5">
      <c r="A21" s="4" t="s">
        <v>2</v>
      </c>
      <c r="B21" s="4" t="s">
        <v>15</v>
      </c>
      <c r="C21" s="4" t="s">
        <v>40</v>
      </c>
      <c r="D21" s="4" t="s">
        <v>16</v>
      </c>
      <c r="E21" s="4" t="s">
        <v>17</v>
      </c>
      <c r="F21" s="4" t="s">
        <v>18</v>
      </c>
      <c r="G21" s="4" t="s">
        <v>19</v>
      </c>
      <c r="H21" s="4" t="s">
        <v>20</v>
      </c>
    </row>
    <row r="22" spans="1:8" ht="15" customHeight="1">
      <c r="A22" s="28">
        <v>1</v>
      </c>
      <c r="B22" s="34" t="s">
        <v>50</v>
      </c>
      <c r="C22" s="28" t="s">
        <v>4</v>
      </c>
      <c r="D22" s="28" t="s">
        <v>33</v>
      </c>
      <c r="E22" s="30">
        <f>H22</f>
        <v>1.6</v>
      </c>
      <c r="F22" s="32">
        <f>G22/E22</f>
        <v>12.62</v>
      </c>
      <c r="G22" s="32">
        <f>'Расчет кал.'!G11</f>
        <v>20.192</v>
      </c>
      <c r="H22" s="30">
        <f>'Расчет кал.'!G9</f>
        <v>1.6</v>
      </c>
    </row>
    <row r="23" spans="1:8" ht="15" customHeight="1">
      <c r="A23" s="29"/>
      <c r="B23" s="35"/>
      <c r="C23" s="29"/>
      <c r="D23" s="29"/>
      <c r="E23" s="31"/>
      <c r="F23" s="33"/>
      <c r="G23" s="33"/>
      <c r="H23" s="31"/>
    </row>
    <row r="24" spans="1:8" ht="15">
      <c r="A24" s="17">
        <v>2</v>
      </c>
      <c r="B24" s="17" t="s">
        <v>21</v>
      </c>
      <c r="C24" s="17"/>
      <c r="D24" s="17"/>
      <c r="E24" s="17"/>
      <c r="F24" s="19"/>
      <c r="G24" s="19">
        <f>G22</f>
        <v>20.192</v>
      </c>
      <c r="H24" s="19"/>
    </row>
    <row r="25" spans="1:8" ht="15">
      <c r="A25" s="17"/>
      <c r="B25" s="17" t="s">
        <v>22</v>
      </c>
      <c r="C25" s="17" t="s">
        <v>4</v>
      </c>
      <c r="D25" s="17"/>
      <c r="E25" s="17"/>
      <c r="F25" s="19"/>
      <c r="G25" s="19">
        <f>'Расчет кал.'!G26</f>
        <v>63.66</v>
      </c>
      <c r="H25" s="19"/>
    </row>
    <row r="26" spans="1:8" ht="15">
      <c r="A26" s="17"/>
      <c r="B26" s="17" t="s">
        <v>23</v>
      </c>
      <c r="C26" s="17"/>
      <c r="D26" s="17"/>
      <c r="E26" s="17"/>
      <c r="F26" s="19"/>
      <c r="G26" s="19">
        <v>0</v>
      </c>
      <c r="H26" s="19"/>
    </row>
    <row r="27" spans="1:8" ht="15">
      <c r="A27" s="17"/>
      <c r="B27" s="17" t="s">
        <v>24</v>
      </c>
      <c r="C27" s="17"/>
      <c r="D27" s="17"/>
      <c r="E27" s="17"/>
      <c r="F27" s="19"/>
      <c r="G27" s="19">
        <f>ROUND(G24+G25+G26,2)</f>
        <v>83.85</v>
      </c>
      <c r="H27" s="19"/>
    </row>
    <row r="28" spans="1:8" ht="15">
      <c r="A28" s="17"/>
      <c r="B28" s="17" t="s">
        <v>25</v>
      </c>
      <c r="C28" s="17"/>
      <c r="D28" s="17"/>
      <c r="E28" s="17"/>
      <c r="F28" s="19"/>
      <c r="G28" s="19">
        <f>'Расчет кал.'!G16+'Расчет кал.'!G22</f>
        <v>25.73034672</v>
      </c>
      <c r="H28" s="19"/>
    </row>
    <row r="29" spans="1:8" ht="15">
      <c r="A29" s="17"/>
      <c r="B29" s="17" t="s">
        <v>26</v>
      </c>
      <c r="C29" s="17"/>
      <c r="D29" s="17"/>
      <c r="E29" s="17"/>
      <c r="F29" s="19"/>
      <c r="G29" s="19">
        <f>ROUND(G28+G27,2)</f>
        <v>109.58</v>
      </c>
      <c r="H29" s="19"/>
    </row>
    <row r="30" spans="1:8" ht="15">
      <c r="A30" s="17"/>
      <c r="B30" s="17" t="s">
        <v>27</v>
      </c>
      <c r="C30" s="17"/>
      <c r="D30" s="17"/>
      <c r="E30" s="17"/>
      <c r="F30" s="19"/>
      <c r="G30" s="19">
        <f>'Расчет кал.'!G24</f>
        <v>4.523257440000001</v>
      </c>
      <c r="H30" s="19"/>
    </row>
    <row r="31" spans="1:8" ht="15">
      <c r="A31" s="17"/>
      <c r="B31" s="17" t="s">
        <v>26</v>
      </c>
      <c r="C31" s="17"/>
      <c r="D31" s="17"/>
      <c r="E31" s="17"/>
      <c r="F31" s="19"/>
      <c r="G31" s="19">
        <f>ROUND(G30+G29,2)</f>
        <v>114.1</v>
      </c>
      <c r="H31" s="19"/>
    </row>
    <row r="32" spans="1:8" ht="15">
      <c r="A32" s="17"/>
      <c r="B32" s="17" t="s">
        <v>28</v>
      </c>
      <c r="C32" s="17"/>
      <c r="D32" s="17"/>
      <c r="E32" s="17"/>
      <c r="F32" s="19"/>
      <c r="G32" s="19">
        <f>ROUND(G31*20%,2)</f>
        <v>22.82</v>
      </c>
      <c r="H32" s="19"/>
    </row>
    <row r="33" spans="1:8" ht="15">
      <c r="A33" s="17"/>
      <c r="B33" s="17" t="s">
        <v>29</v>
      </c>
      <c r="C33" s="17"/>
      <c r="D33" s="17"/>
      <c r="E33" s="17"/>
      <c r="F33" s="19"/>
      <c r="G33" s="19">
        <f>SUM(G31:G32)</f>
        <v>136.92</v>
      </c>
      <c r="H33" s="19"/>
    </row>
    <row r="34" spans="1:8" ht="15">
      <c r="A34" s="9"/>
      <c r="B34" s="9"/>
      <c r="C34" s="9"/>
      <c r="D34" s="9"/>
      <c r="E34" s="9"/>
      <c r="F34" s="9"/>
      <c r="G34" s="9"/>
      <c r="H34" s="9"/>
    </row>
    <row r="35" spans="1:8" ht="15">
      <c r="A35" s="36" t="str">
        <f>'Расчет кал.'!A31:G31</f>
        <v>Двісті одна грн.  86 коп. </v>
      </c>
      <c r="B35" s="36"/>
      <c r="C35" s="36"/>
      <c r="D35" s="36"/>
      <c r="E35" s="36"/>
      <c r="F35" s="36"/>
      <c r="G35" s="36"/>
      <c r="H35" s="36"/>
    </row>
    <row r="36" spans="1:8" ht="15">
      <c r="A36" s="18"/>
      <c r="B36" s="18"/>
      <c r="C36" s="18"/>
      <c r="D36" s="18"/>
      <c r="E36" s="18"/>
      <c r="F36" s="18"/>
      <c r="G36" s="18"/>
      <c r="H36" s="18"/>
    </row>
    <row r="37" spans="1:8" ht="15.75">
      <c r="A37" s="9"/>
      <c r="B37" s="5" t="s">
        <v>30</v>
      </c>
      <c r="C37" s="9"/>
      <c r="D37" s="9"/>
      <c r="E37" s="9"/>
      <c r="F37" s="9" t="s">
        <v>31</v>
      </c>
      <c r="G37" s="7"/>
      <c r="H37" s="9"/>
    </row>
    <row r="38" spans="1:8" ht="15.75">
      <c r="A38" s="9"/>
      <c r="B38" s="5"/>
      <c r="C38" s="9"/>
      <c r="D38" s="9"/>
      <c r="E38" s="9"/>
      <c r="F38" s="9"/>
      <c r="G38" s="7"/>
      <c r="H38" s="9"/>
    </row>
    <row r="39" spans="1:8" ht="15">
      <c r="A39" s="9"/>
      <c r="B39" s="9" t="s">
        <v>47</v>
      </c>
      <c r="C39" s="9"/>
      <c r="D39" s="9"/>
      <c r="E39" s="9"/>
      <c r="F39" s="9" t="s">
        <v>49</v>
      </c>
      <c r="G39" s="9"/>
      <c r="H39" s="9"/>
    </row>
    <row r="40" spans="1:8" ht="15">
      <c r="A40" s="9"/>
      <c r="B40" s="9" t="s">
        <v>52</v>
      </c>
      <c r="C40" s="9"/>
      <c r="D40" s="9"/>
      <c r="E40" s="9"/>
      <c r="F40" s="9" t="s">
        <v>52</v>
      </c>
      <c r="G40" s="9"/>
      <c r="H40" s="9"/>
    </row>
    <row r="41" spans="1:8" ht="15">
      <c r="A41" s="9"/>
      <c r="B41" s="9"/>
      <c r="C41" s="9"/>
      <c r="D41" s="9"/>
      <c r="E41" s="9"/>
      <c r="F41" s="9"/>
      <c r="G41" s="9"/>
      <c r="H41" s="9"/>
    </row>
    <row r="42" spans="1:8" ht="15">
      <c r="A42" s="9"/>
      <c r="B42" s="9"/>
      <c r="C42" s="9"/>
      <c r="D42" s="9"/>
      <c r="E42" s="9"/>
      <c r="F42" s="9"/>
      <c r="G42" s="9"/>
      <c r="H42" s="9"/>
    </row>
    <row r="43" spans="1:8" ht="15">
      <c r="A43" s="9"/>
      <c r="B43" s="9"/>
      <c r="C43" s="9"/>
      <c r="D43" s="9"/>
      <c r="E43" s="9"/>
      <c r="F43" s="9"/>
      <c r="G43" s="9"/>
      <c r="H43" s="9"/>
    </row>
    <row r="44" spans="1:8" ht="15">
      <c r="A44" s="9"/>
      <c r="B44" s="9"/>
      <c r="C44" s="9"/>
      <c r="D44" s="9"/>
      <c r="E44" s="9"/>
      <c r="F44" s="9"/>
      <c r="G44" s="9"/>
      <c r="H44" s="9"/>
    </row>
    <row r="45" spans="1:8" ht="15">
      <c r="A45" s="9"/>
      <c r="B45" s="9"/>
      <c r="C45" s="9"/>
      <c r="D45" s="9"/>
      <c r="E45" s="9"/>
      <c r="F45" s="9"/>
      <c r="G45" s="9"/>
      <c r="H45" s="9"/>
    </row>
    <row r="46" spans="1:8" ht="15">
      <c r="A46" s="9"/>
      <c r="B46" s="9"/>
      <c r="C46" s="9"/>
      <c r="D46" s="9"/>
      <c r="E46" s="9"/>
      <c r="F46" s="9"/>
      <c r="G46" s="9"/>
      <c r="H46" s="9"/>
    </row>
    <row r="47" spans="1:8" ht="15">
      <c r="A47" s="9"/>
      <c r="B47" s="9"/>
      <c r="C47" s="9"/>
      <c r="D47" s="9"/>
      <c r="E47" s="9"/>
      <c r="F47" s="9"/>
      <c r="G47" s="9"/>
      <c r="H47" s="9"/>
    </row>
    <row r="48" spans="1:8" ht="15">
      <c r="A48" s="9"/>
      <c r="B48" s="9"/>
      <c r="C48" s="9"/>
      <c r="D48" s="9"/>
      <c r="E48" s="9"/>
      <c r="F48" s="9"/>
      <c r="G48" s="9"/>
      <c r="H48" s="9"/>
    </row>
    <row r="49" spans="1:8" ht="15">
      <c r="A49" s="9"/>
      <c r="B49" s="9"/>
      <c r="C49" s="9"/>
      <c r="D49" s="9"/>
      <c r="E49" s="9"/>
      <c r="F49" s="9"/>
      <c r="G49" s="9"/>
      <c r="H49" s="9"/>
    </row>
    <row r="50" spans="1:8" ht="15">
      <c r="A50" s="9"/>
      <c r="B50" s="9"/>
      <c r="C50" s="9"/>
      <c r="D50" s="9"/>
      <c r="E50" s="9"/>
      <c r="F50" s="9"/>
      <c r="G50" s="9"/>
      <c r="H50" s="9"/>
    </row>
    <row r="51" spans="1:8" ht="15">
      <c r="A51" s="9"/>
      <c r="B51" s="9"/>
      <c r="C51" s="9"/>
      <c r="D51" s="9"/>
      <c r="E51" s="9"/>
      <c r="F51" s="9"/>
      <c r="G51" s="9"/>
      <c r="H51" s="9"/>
    </row>
    <row r="52" spans="1:8" ht="15">
      <c r="A52" s="9"/>
      <c r="B52" s="9"/>
      <c r="C52" s="9"/>
      <c r="D52" s="9"/>
      <c r="E52" s="9"/>
      <c r="F52" s="9"/>
      <c r="G52" s="9"/>
      <c r="H52" s="9"/>
    </row>
    <row r="53" spans="1:8" ht="15">
      <c r="A53" s="9"/>
      <c r="B53" s="9"/>
      <c r="C53" s="9"/>
      <c r="D53" s="9"/>
      <c r="E53" s="9"/>
      <c r="F53" s="9"/>
      <c r="G53" s="9"/>
      <c r="H53" s="9"/>
    </row>
    <row r="54" spans="1:8" ht="15">
      <c r="A54" s="9"/>
      <c r="B54" s="9"/>
      <c r="C54" s="9"/>
      <c r="D54" s="9"/>
      <c r="E54" s="9"/>
      <c r="F54" s="9"/>
      <c r="G54" s="9"/>
      <c r="H54" s="9"/>
    </row>
    <row r="55" spans="1:8" ht="15">
      <c r="A55" s="9"/>
      <c r="B55" s="9"/>
      <c r="C55" s="9"/>
      <c r="D55" s="9"/>
      <c r="E55" s="9"/>
      <c r="F55" s="9"/>
      <c r="G55" s="9"/>
      <c r="H55" s="9"/>
    </row>
    <row r="56" spans="1:8" ht="15">
      <c r="A56" s="9"/>
      <c r="B56" s="9"/>
      <c r="C56" s="9"/>
      <c r="D56" s="9"/>
      <c r="E56" s="9"/>
      <c r="F56" s="9"/>
      <c r="G56" s="9"/>
      <c r="H56" s="9"/>
    </row>
    <row r="57" spans="1:8" ht="18.75">
      <c r="A57" s="8"/>
      <c r="B57" s="8"/>
      <c r="C57" s="8"/>
      <c r="D57" s="8"/>
      <c r="E57" s="8"/>
      <c r="F57" s="8"/>
      <c r="G57" s="8"/>
      <c r="H57" s="8"/>
    </row>
    <row r="58" spans="1:8" ht="18.75">
      <c r="A58" s="8"/>
      <c r="B58" s="8"/>
      <c r="C58" s="8"/>
      <c r="D58" s="8"/>
      <c r="E58" s="8"/>
      <c r="F58" s="8"/>
      <c r="G58" s="8"/>
      <c r="H58" s="8"/>
    </row>
    <row r="59" spans="1:8" ht="18.75">
      <c r="A59" s="8"/>
      <c r="B59" s="8"/>
      <c r="C59" s="8"/>
      <c r="D59" s="8"/>
      <c r="E59" s="8"/>
      <c r="F59" s="8"/>
      <c r="G59" s="8"/>
      <c r="H59" s="8"/>
    </row>
    <row r="60" spans="1:8" ht="18.75">
      <c r="A60" s="8"/>
      <c r="B60" s="8"/>
      <c r="C60" s="8"/>
      <c r="D60" s="8"/>
      <c r="E60" s="8"/>
      <c r="F60" s="8"/>
      <c r="G60" s="8"/>
      <c r="H60" s="8"/>
    </row>
    <row r="61" spans="1:8" ht="18.75">
      <c r="A61" s="8"/>
      <c r="B61" s="8"/>
      <c r="C61" s="8"/>
      <c r="D61" s="8"/>
      <c r="E61" s="8"/>
      <c r="F61" s="8"/>
      <c r="G61" s="8"/>
      <c r="H61" s="8"/>
    </row>
    <row r="62" spans="1:8" ht="18.75">
      <c r="A62" s="8"/>
      <c r="B62" s="8"/>
      <c r="C62" s="8"/>
      <c r="D62" s="8"/>
      <c r="E62" s="8"/>
      <c r="F62" s="8"/>
      <c r="G62" s="8"/>
      <c r="H62" s="8"/>
    </row>
    <row r="63" spans="1:8" ht="18.75">
      <c r="A63" s="8"/>
      <c r="B63" s="8"/>
      <c r="C63" s="8"/>
      <c r="D63" s="8"/>
      <c r="E63" s="8"/>
      <c r="F63" s="8"/>
      <c r="G63" s="8"/>
      <c r="H63" s="8"/>
    </row>
    <row r="64" spans="1:8" ht="18.75">
      <c r="A64" s="8"/>
      <c r="B64" s="8"/>
      <c r="C64" s="8"/>
      <c r="D64" s="8"/>
      <c r="E64" s="8"/>
      <c r="F64" s="8"/>
      <c r="G64" s="8"/>
      <c r="H64" s="8"/>
    </row>
    <row r="65" spans="1:8" ht="18.75">
      <c r="A65" s="8"/>
      <c r="B65" s="8"/>
      <c r="C65" s="8"/>
      <c r="D65" s="8"/>
      <c r="E65" s="8"/>
      <c r="F65" s="8"/>
      <c r="G65" s="8"/>
      <c r="H65" s="8"/>
    </row>
    <row r="66" spans="1:8" ht="18.75">
      <c r="A66" s="8"/>
      <c r="B66" s="8"/>
      <c r="C66" s="8"/>
      <c r="D66" s="8"/>
      <c r="E66" s="8"/>
      <c r="F66" s="8"/>
      <c r="G66" s="8"/>
      <c r="H66" s="8"/>
    </row>
    <row r="67" spans="1:8" ht="18.75">
      <c r="A67" s="8"/>
      <c r="B67" s="8"/>
      <c r="C67" s="8"/>
      <c r="D67" s="8"/>
      <c r="E67" s="8"/>
      <c r="F67" s="8"/>
      <c r="G67" s="8"/>
      <c r="H67" s="8"/>
    </row>
    <row r="68" spans="1:8" ht="18.75">
      <c r="A68" s="8"/>
      <c r="B68" s="8"/>
      <c r="C68" s="8"/>
      <c r="D68" s="8"/>
      <c r="E68" s="8"/>
      <c r="F68" s="8"/>
      <c r="G68" s="8"/>
      <c r="H68" s="8"/>
    </row>
    <row r="69" spans="1:8" ht="18.75">
      <c r="A69" s="8"/>
      <c r="B69" s="8"/>
      <c r="C69" s="8"/>
      <c r="D69" s="8"/>
      <c r="E69" s="8"/>
      <c r="F69" s="8"/>
      <c r="G69" s="8"/>
      <c r="H69" s="8"/>
    </row>
    <row r="70" spans="1:8" ht="18.75">
      <c r="A70" s="8"/>
      <c r="B70" s="8"/>
      <c r="C70" s="8"/>
      <c r="D70" s="8"/>
      <c r="E70" s="8"/>
      <c r="F70" s="8"/>
      <c r="G70" s="8"/>
      <c r="H70" s="8"/>
    </row>
    <row r="71" spans="1:8" ht="18.75">
      <c r="A71" s="8"/>
      <c r="B71" s="8"/>
      <c r="C71" s="8"/>
      <c r="D71" s="8"/>
      <c r="E71" s="8"/>
      <c r="F71" s="8"/>
      <c r="G71" s="8"/>
      <c r="H71" s="8"/>
    </row>
    <row r="72" spans="1:8" ht="18.75">
      <c r="A72" s="8"/>
      <c r="B72" s="8"/>
      <c r="C72" s="8"/>
      <c r="D72" s="8"/>
      <c r="E72" s="8"/>
      <c r="F72" s="8"/>
      <c r="G72" s="8"/>
      <c r="H72" s="8"/>
    </row>
  </sheetData>
  <sheetProtection/>
  <mergeCells count="20">
    <mergeCell ref="A35:H35"/>
    <mergeCell ref="C5:C6"/>
    <mergeCell ref="E5:H5"/>
    <mergeCell ref="A19:H19"/>
    <mergeCell ref="E7:F7"/>
    <mergeCell ref="C22:C23"/>
    <mergeCell ref="D22:D23"/>
    <mergeCell ref="H22:H23"/>
    <mergeCell ref="A17:H17"/>
    <mergeCell ref="A18:H18"/>
    <mergeCell ref="E1:H1"/>
    <mergeCell ref="E2:H2"/>
    <mergeCell ref="E3:H3"/>
    <mergeCell ref="E4:H4"/>
    <mergeCell ref="B12:H12"/>
    <mergeCell ref="A22:A23"/>
    <mergeCell ref="E22:E23"/>
    <mergeCell ref="F22:F23"/>
    <mergeCell ref="G22:G23"/>
    <mergeCell ref="B22:B23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SheetLayoutView="100" zoomScalePageLayoutView="0" workbookViewId="0" topLeftCell="A4">
      <selection activeCell="G22" sqref="G22"/>
    </sheetView>
  </sheetViews>
  <sheetFormatPr defaultColWidth="9.140625" defaultRowHeight="12.75"/>
  <cols>
    <col min="1" max="1" width="28.140625" style="0" customWidth="1"/>
    <col min="2" max="2" width="4.140625" style="0" customWidth="1"/>
    <col min="3" max="3" width="2.140625" style="0" customWidth="1"/>
    <col min="4" max="4" width="6.140625" style="0" customWidth="1"/>
    <col min="5" max="5" width="16.8515625" style="0" customWidth="1"/>
    <col min="6" max="6" width="11.421875" style="0" customWidth="1"/>
    <col min="7" max="7" width="14.8515625" style="0" customWidth="1"/>
  </cols>
  <sheetData>
    <row r="1" spans="1:8" ht="15.75">
      <c r="A1" s="5" t="s">
        <v>61</v>
      </c>
      <c r="B1" s="5"/>
      <c r="C1" s="5"/>
      <c r="D1" s="5"/>
      <c r="E1" s="5"/>
      <c r="F1" s="47" t="s">
        <v>65</v>
      </c>
      <c r="G1" s="47"/>
      <c r="H1" s="5"/>
    </row>
    <row r="2" spans="1:8" ht="15.75">
      <c r="A2" s="5" t="s">
        <v>62</v>
      </c>
      <c r="B2" s="5"/>
      <c r="C2" s="5"/>
      <c r="D2" s="5"/>
      <c r="E2" s="5"/>
      <c r="F2" s="47" t="s">
        <v>66</v>
      </c>
      <c r="G2" s="47"/>
      <c r="H2" s="5"/>
    </row>
    <row r="3" spans="1:8" ht="15.75">
      <c r="A3" s="5" t="s">
        <v>63</v>
      </c>
      <c r="B3" s="5"/>
      <c r="C3" s="5"/>
      <c r="D3" s="5"/>
      <c r="E3" s="5"/>
      <c r="F3" s="41" t="s">
        <v>67</v>
      </c>
      <c r="G3" s="41"/>
      <c r="H3" s="5"/>
    </row>
    <row r="4" spans="1:8" ht="15.75">
      <c r="A4" s="5" t="s">
        <v>64</v>
      </c>
      <c r="B4" s="5"/>
      <c r="C4" s="5"/>
      <c r="D4" s="5"/>
      <c r="E4" s="5"/>
      <c r="F4" s="5"/>
      <c r="G4" s="6"/>
      <c r="H4" s="5"/>
    </row>
    <row r="5" spans="1:8" ht="15.75">
      <c r="A5" s="41" t="s">
        <v>32</v>
      </c>
      <c r="B5" s="41"/>
      <c r="C5" s="41"/>
      <c r="D5" s="41"/>
      <c r="E5" s="41"/>
      <c r="F5" s="41"/>
      <c r="G5" s="41"/>
      <c r="H5" s="5"/>
    </row>
    <row r="6" spans="1:8" ht="39" customHeight="1">
      <c r="A6" s="49" t="s">
        <v>72</v>
      </c>
      <c r="B6" s="49"/>
      <c r="C6" s="49"/>
      <c r="D6" s="49"/>
      <c r="E6" s="49"/>
      <c r="F6" s="49"/>
      <c r="G6" s="49"/>
      <c r="H6" s="5"/>
    </row>
    <row r="7" spans="1:8" ht="15.75">
      <c r="A7" s="5"/>
      <c r="B7" s="5"/>
      <c r="C7" s="5"/>
      <c r="D7" s="5"/>
      <c r="E7" s="5"/>
      <c r="F7" s="5"/>
      <c r="G7" s="5"/>
      <c r="H7" s="5"/>
    </row>
    <row r="8" spans="1:8" ht="31.5">
      <c r="A8" s="48"/>
      <c r="B8" s="48"/>
      <c r="C8" s="48"/>
      <c r="D8" s="48"/>
      <c r="E8" s="3" t="s">
        <v>34</v>
      </c>
      <c r="F8" s="3" t="s">
        <v>16</v>
      </c>
      <c r="G8" s="3" t="s">
        <v>35</v>
      </c>
      <c r="H8" s="5"/>
    </row>
    <row r="9" spans="1:8" ht="15.75">
      <c r="A9" s="42" t="s">
        <v>75</v>
      </c>
      <c r="B9" s="42"/>
      <c r="C9" s="42"/>
      <c r="D9" s="42"/>
      <c r="E9" s="20" t="s">
        <v>0</v>
      </c>
      <c r="F9" s="20" t="s">
        <v>36</v>
      </c>
      <c r="G9" s="20">
        <v>1.6</v>
      </c>
      <c r="H9" s="5"/>
    </row>
    <row r="10" spans="1:8" ht="15.75">
      <c r="A10" s="42" t="s">
        <v>37</v>
      </c>
      <c r="B10" s="42"/>
      <c r="C10" s="42"/>
      <c r="D10" s="42"/>
      <c r="E10" s="20"/>
      <c r="F10" s="20" t="s">
        <v>1</v>
      </c>
      <c r="G10" s="2">
        <v>12.62</v>
      </c>
      <c r="H10" s="5"/>
    </row>
    <row r="11" spans="1:8" ht="15.75">
      <c r="A11" s="44" t="s">
        <v>38</v>
      </c>
      <c r="B11" s="45"/>
      <c r="C11" s="45"/>
      <c r="D11" s="46"/>
      <c r="E11" s="20"/>
      <c r="F11" s="20" t="s">
        <v>1</v>
      </c>
      <c r="G11" s="2">
        <f>G9*G10</f>
        <v>20.192</v>
      </c>
      <c r="H11" s="5"/>
    </row>
    <row r="12" spans="1:8" ht="15.75">
      <c r="A12" s="44" t="s">
        <v>76</v>
      </c>
      <c r="B12" s="45"/>
      <c r="C12" s="45"/>
      <c r="D12" s="46"/>
      <c r="E12" s="20" t="s">
        <v>0</v>
      </c>
      <c r="F12" s="20" t="s">
        <v>36</v>
      </c>
      <c r="G12" s="20">
        <v>1.6</v>
      </c>
      <c r="H12" s="5"/>
    </row>
    <row r="13" spans="1:8" ht="15.75">
      <c r="A13" s="44" t="s">
        <v>37</v>
      </c>
      <c r="B13" s="45"/>
      <c r="C13" s="45"/>
      <c r="D13" s="46"/>
      <c r="E13" s="20"/>
      <c r="F13" s="20" t="s">
        <v>1</v>
      </c>
      <c r="G13" s="2">
        <v>8.05</v>
      </c>
      <c r="H13" s="5"/>
    </row>
    <row r="14" spans="1:8" ht="15.75">
      <c r="A14" s="42" t="s">
        <v>38</v>
      </c>
      <c r="B14" s="42"/>
      <c r="C14" s="42"/>
      <c r="D14" s="42"/>
      <c r="E14" s="20"/>
      <c r="F14" s="20" t="s">
        <v>1</v>
      </c>
      <c r="G14" s="2">
        <f>G12*G13</f>
        <v>12.880000000000003</v>
      </c>
      <c r="H14" s="5"/>
    </row>
    <row r="15" spans="1:8" ht="15.75">
      <c r="A15" s="42" t="s">
        <v>26</v>
      </c>
      <c r="B15" s="42"/>
      <c r="C15" s="42"/>
      <c r="D15" s="42"/>
      <c r="E15" s="20"/>
      <c r="F15" s="20" t="s">
        <v>1</v>
      </c>
      <c r="G15" s="2">
        <f>G11+G14</f>
        <v>33.072</v>
      </c>
      <c r="H15" s="5"/>
    </row>
    <row r="16" spans="1:8" ht="15.75">
      <c r="A16" s="42" t="s">
        <v>69</v>
      </c>
      <c r="B16" s="42"/>
      <c r="C16" s="42"/>
      <c r="D16" s="42"/>
      <c r="E16" s="20"/>
      <c r="F16" s="20" t="s">
        <v>1</v>
      </c>
      <c r="G16" s="2">
        <f>G15*0.3677</f>
        <v>12.160574400000002</v>
      </c>
      <c r="H16" s="5"/>
    </row>
    <row r="17" spans="1:8" ht="15.75">
      <c r="A17" s="42" t="s">
        <v>26</v>
      </c>
      <c r="B17" s="42"/>
      <c r="C17" s="42"/>
      <c r="D17" s="42"/>
      <c r="E17" s="20"/>
      <c r="F17" s="20" t="s">
        <v>1</v>
      </c>
      <c r="G17" s="2">
        <f>SUM(G15:G16)</f>
        <v>45.232574400000004</v>
      </c>
      <c r="H17" s="5"/>
    </row>
    <row r="18" spans="1:8" ht="15.75">
      <c r="A18" s="43" t="s">
        <v>39</v>
      </c>
      <c r="B18" s="43"/>
      <c r="C18" s="43"/>
      <c r="D18" s="43"/>
      <c r="E18" s="20"/>
      <c r="F18" s="20" t="s">
        <v>1</v>
      </c>
      <c r="G18" s="2"/>
      <c r="H18" s="5"/>
    </row>
    <row r="19" spans="1:8" ht="15.75">
      <c r="A19" s="22" t="s">
        <v>59</v>
      </c>
      <c r="B19" s="23">
        <v>1</v>
      </c>
      <c r="C19" s="23" t="s">
        <v>57</v>
      </c>
      <c r="D19" s="25">
        <v>41.23</v>
      </c>
      <c r="E19" s="20"/>
      <c r="F19" s="20" t="s">
        <v>1</v>
      </c>
      <c r="G19" s="2">
        <f>D19</f>
        <v>41.23</v>
      </c>
      <c r="H19" s="5"/>
    </row>
    <row r="20" spans="1:8" ht="15.75">
      <c r="A20" s="22" t="s">
        <v>58</v>
      </c>
      <c r="B20" s="23"/>
      <c r="C20" s="23"/>
      <c r="D20" s="24"/>
      <c r="E20" s="20"/>
      <c r="F20" s="20" t="s">
        <v>1</v>
      </c>
      <c r="G20" s="2">
        <f>G19</f>
        <v>41.23</v>
      </c>
      <c r="H20" s="5"/>
    </row>
    <row r="21" spans="1:8" ht="15.75">
      <c r="A21" s="44" t="s">
        <v>26</v>
      </c>
      <c r="B21" s="45"/>
      <c r="C21" s="45"/>
      <c r="D21" s="46"/>
      <c r="E21" s="20"/>
      <c r="F21" s="20" t="s">
        <v>1</v>
      </c>
      <c r="G21" s="2">
        <f>G17+G20</f>
        <v>86.4625744</v>
      </c>
      <c r="H21" s="5"/>
    </row>
    <row r="22" spans="1:8" ht="15.75">
      <c r="A22" s="42" t="s">
        <v>74</v>
      </c>
      <c r="B22" s="42"/>
      <c r="C22" s="42"/>
      <c r="D22" s="42"/>
      <c r="E22" s="20"/>
      <c r="F22" s="20" t="s">
        <v>1</v>
      </c>
      <c r="G22" s="2">
        <f>G17*30%</f>
        <v>13.56977232</v>
      </c>
      <c r="H22" s="5"/>
    </row>
    <row r="23" spans="1:8" ht="15.75">
      <c r="A23" s="42" t="s">
        <v>26</v>
      </c>
      <c r="B23" s="42"/>
      <c r="C23" s="42"/>
      <c r="D23" s="42"/>
      <c r="E23" s="1"/>
      <c r="F23" s="20" t="s">
        <v>1</v>
      </c>
      <c r="G23" s="2">
        <f>G21+G22</f>
        <v>100.03234671999999</v>
      </c>
      <c r="H23" s="5"/>
    </row>
    <row r="24" spans="1:8" ht="15.75">
      <c r="A24" s="42" t="s">
        <v>27</v>
      </c>
      <c r="B24" s="42"/>
      <c r="C24" s="42"/>
      <c r="D24" s="42"/>
      <c r="E24" s="1"/>
      <c r="F24" s="20" t="s">
        <v>1</v>
      </c>
      <c r="G24" s="2">
        <f>G17*10%</f>
        <v>4.523257440000001</v>
      </c>
      <c r="H24" s="5"/>
    </row>
    <row r="25" spans="1:8" ht="15.75">
      <c r="A25" s="42" t="s">
        <v>26</v>
      </c>
      <c r="B25" s="42"/>
      <c r="C25" s="42"/>
      <c r="D25" s="42"/>
      <c r="E25" s="1"/>
      <c r="F25" s="20" t="s">
        <v>1</v>
      </c>
      <c r="G25" s="2">
        <f>SUM(G23:G24)</f>
        <v>104.55560415999999</v>
      </c>
      <c r="H25" s="5"/>
    </row>
    <row r="26" spans="1:8" ht="15.75">
      <c r="A26" s="42" t="s">
        <v>73</v>
      </c>
      <c r="B26" s="42"/>
      <c r="C26" s="42"/>
      <c r="D26" s="42"/>
      <c r="E26" s="1"/>
      <c r="F26" s="20" t="s">
        <v>1</v>
      </c>
      <c r="G26" s="2">
        <f>42.44*1.5</f>
        <v>63.66</v>
      </c>
      <c r="H26" s="5"/>
    </row>
    <row r="27" spans="1:8" ht="15.75">
      <c r="A27" s="42" t="s">
        <v>26</v>
      </c>
      <c r="B27" s="42"/>
      <c r="C27" s="42"/>
      <c r="D27" s="42"/>
      <c r="E27" s="1"/>
      <c r="F27" s="20" t="s">
        <v>1</v>
      </c>
      <c r="G27" s="2">
        <f>SUM(G25:G26)</f>
        <v>168.21560416</v>
      </c>
      <c r="H27" s="5"/>
    </row>
    <row r="28" spans="1:8" ht="15.75">
      <c r="A28" s="42" t="s">
        <v>28</v>
      </c>
      <c r="B28" s="42"/>
      <c r="C28" s="42"/>
      <c r="D28" s="42"/>
      <c r="E28" s="1"/>
      <c r="F28" s="20" t="s">
        <v>1</v>
      </c>
      <c r="G28" s="2">
        <f>ROUND(G27*0.2,2)</f>
        <v>33.64</v>
      </c>
      <c r="H28" s="5"/>
    </row>
    <row r="29" spans="1:8" ht="15.75">
      <c r="A29" s="42" t="s">
        <v>26</v>
      </c>
      <c r="B29" s="42"/>
      <c r="C29" s="42"/>
      <c r="D29" s="42"/>
      <c r="E29" s="1"/>
      <c r="F29" s="20" t="s">
        <v>1</v>
      </c>
      <c r="G29" s="2">
        <f>ROUND(G28+G27,2)</f>
        <v>201.86</v>
      </c>
      <c r="H29" s="5"/>
    </row>
    <row r="30" spans="1:8" ht="15.75">
      <c r="A30" s="5"/>
      <c r="B30" s="5"/>
      <c r="C30" s="5"/>
      <c r="D30" s="5"/>
      <c r="E30" s="5"/>
      <c r="F30" s="5"/>
      <c r="G30" s="5"/>
      <c r="H30" s="5"/>
    </row>
    <row r="31" spans="1:8" ht="15.75">
      <c r="A31" s="41" t="s">
        <v>77</v>
      </c>
      <c r="B31" s="41"/>
      <c r="C31" s="41"/>
      <c r="D31" s="41"/>
      <c r="E31" s="41"/>
      <c r="F31" s="41"/>
      <c r="G31" s="41"/>
      <c r="H31" s="5"/>
    </row>
    <row r="32" spans="1:8" ht="15.75">
      <c r="A32" s="5"/>
      <c r="B32" s="5"/>
      <c r="C32" s="5"/>
      <c r="D32" s="5"/>
      <c r="E32" s="5"/>
      <c r="F32" s="5"/>
      <c r="G32" s="5"/>
      <c r="H32" s="5"/>
    </row>
    <row r="33" spans="1:8" ht="15.75">
      <c r="A33" s="5" t="s">
        <v>70</v>
      </c>
      <c r="B33" s="5"/>
      <c r="C33" s="5"/>
      <c r="D33" s="5"/>
      <c r="E33" s="5"/>
      <c r="F33" s="41" t="s">
        <v>71</v>
      </c>
      <c r="G33" s="41"/>
      <c r="H33" s="5"/>
    </row>
    <row r="34" spans="1:8" ht="21" customHeight="1">
      <c r="A34" s="5" t="s">
        <v>68</v>
      </c>
      <c r="B34" s="5"/>
      <c r="C34" s="5"/>
      <c r="D34" s="5"/>
      <c r="E34" s="5"/>
      <c r="F34" s="41" t="s">
        <v>53</v>
      </c>
      <c r="G34" s="41"/>
      <c r="H34" s="5"/>
    </row>
    <row r="35" spans="1:8" ht="21.75" customHeight="1">
      <c r="A35" s="5" t="s">
        <v>60</v>
      </c>
      <c r="B35" s="5"/>
      <c r="C35" s="5"/>
      <c r="D35" s="5"/>
      <c r="E35" s="5"/>
      <c r="F35" s="41" t="s">
        <v>48</v>
      </c>
      <c r="G35" s="41"/>
      <c r="H35" s="5"/>
    </row>
    <row r="36" spans="1:8" ht="15.75">
      <c r="A36" s="5"/>
      <c r="B36" s="5"/>
      <c r="C36" s="5"/>
      <c r="D36" s="5"/>
      <c r="E36" s="5"/>
      <c r="F36" s="6"/>
      <c r="G36" s="6"/>
      <c r="H36" s="5"/>
    </row>
    <row r="38" spans="1:8" ht="15.75">
      <c r="A38" s="5"/>
      <c r="B38" s="5"/>
      <c r="C38" s="5"/>
      <c r="D38" s="5"/>
      <c r="E38" s="5"/>
      <c r="F38" s="5"/>
      <c r="G38" s="5"/>
      <c r="H38" s="5"/>
    </row>
    <row r="39" spans="1:8" ht="15.75">
      <c r="A39" s="5"/>
      <c r="B39" s="5"/>
      <c r="C39" s="5"/>
      <c r="D39" s="5"/>
      <c r="E39" s="5"/>
      <c r="F39" s="5"/>
      <c r="G39" s="5"/>
      <c r="H39" s="5"/>
    </row>
    <row r="40" spans="1:8" ht="15.75">
      <c r="A40" s="5"/>
      <c r="B40" s="5"/>
      <c r="C40" s="5"/>
      <c r="D40" s="5"/>
      <c r="E40" s="5"/>
      <c r="F40" s="5"/>
      <c r="G40" s="5"/>
      <c r="H40" s="5"/>
    </row>
    <row r="41" spans="1:8" ht="15.75">
      <c r="A41" s="5"/>
      <c r="B41" s="5"/>
      <c r="C41" s="5"/>
      <c r="D41" s="5"/>
      <c r="E41" s="5"/>
      <c r="F41" s="5"/>
      <c r="G41" s="5"/>
      <c r="H41" s="5"/>
    </row>
    <row r="42" spans="1:8" ht="15.75">
      <c r="A42" s="5"/>
      <c r="B42" s="5"/>
      <c r="C42" s="5"/>
      <c r="D42" s="5"/>
      <c r="E42" s="5"/>
      <c r="F42" s="5"/>
      <c r="G42" s="5"/>
      <c r="H42" s="5"/>
    </row>
    <row r="43" spans="1:8" ht="15.75">
      <c r="A43" s="5"/>
      <c r="B43" s="5"/>
      <c r="C43" s="5"/>
      <c r="D43" s="5"/>
      <c r="E43" s="5"/>
      <c r="F43" s="5"/>
      <c r="G43" s="5"/>
      <c r="H43" s="5"/>
    </row>
    <row r="44" spans="1:8" ht="15.75">
      <c r="A44" s="5"/>
      <c r="B44" s="5"/>
      <c r="C44" s="5"/>
      <c r="D44" s="5"/>
      <c r="E44" s="5"/>
      <c r="F44" s="5"/>
      <c r="G44" s="5"/>
      <c r="H44" s="5"/>
    </row>
    <row r="45" spans="1:8" ht="15.75">
      <c r="A45" s="5"/>
      <c r="B45" s="5"/>
      <c r="C45" s="5"/>
      <c r="D45" s="5"/>
      <c r="E45" s="5"/>
      <c r="F45" s="5"/>
      <c r="G45" s="5"/>
      <c r="H45" s="5"/>
    </row>
    <row r="46" spans="1:8" ht="15.75">
      <c r="A46" s="5"/>
      <c r="B46" s="5"/>
      <c r="C46" s="5"/>
      <c r="D46" s="5"/>
      <c r="E46" s="5"/>
      <c r="F46" s="5"/>
      <c r="G46" s="5"/>
      <c r="H46" s="5"/>
    </row>
    <row r="47" spans="1:8" ht="15.75">
      <c r="A47" s="5"/>
      <c r="B47" s="5"/>
      <c r="C47" s="5"/>
      <c r="D47" s="5"/>
      <c r="E47" s="5"/>
      <c r="F47" s="5"/>
      <c r="G47" s="5"/>
      <c r="H47" s="5"/>
    </row>
    <row r="48" spans="1:8" ht="15.75">
      <c r="A48" s="5"/>
      <c r="B48" s="5"/>
      <c r="C48" s="5"/>
      <c r="D48" s="5"/>
      <c r="E48" s="5"/>
      <c r="F48" s="5"/>
      <c r="G48" s="5"/>
      <c r="H48" s="5"/>
    </row>
    <row r="49" spans="1:8" ht="15.75">
      <c r="A49" s="5"/>
      <c r="B49" s="5"/>
      <c r="C49" s="5"/>
      <c r="D49" s="5"/>
      <c r="E49" s="5"/>
      <c r="F49" s="5"/>
      <c r="G49" s="5"/>
      <c r="H49" s="5"/>
    </row>
  </sheetData>
  <sheetProtection/>
  <mergeCells count="29">
    <mergeCell ref="A6:G6"/>
    <mergeCell ref="A29:D29"/>
    <mergeCell ref="A27:D27"/>
    <mergeCell ref="A28:D28"/>
    <mergeCell ref="A26:D26"/>
    <mergeCell ref="A24:D24"/>
    <mergeCell ref="A9:D9"/>
    <mergeCell ref="A15:D15"/>
    <mergeCell ref="A11:D11"/>
    <mergeCell ref="F1:G1"/>
    <mergeCell ref="F2:G2"/>
    <mergeCell ref="F3:G3"/>
    <mergeCell ref="A5:G5"/>
    <mergeCell ref="A16:D16"/>
    <mergeCell ref="A10:D10"/>
    <mergeCell ref="A13:D13"/>
    <mergeCell ref="A12:D12"/>
    <mergeCell ref="A14:D14"/>
    <mergeCell ref="A8:D8"/>
    <mergeCell ref="F35:G35"/>
    <mergeCell ref="A17:D17"/>
    <mergeCell ref="A18:D18"/>
    <mergeCell ref="A22:D22"/>
    <mergeCell ref="A23:D23"/>
    <mergeCell ref="A31:G31"/>
    <mergeCell ref="A25:D25"/>
    <mergeCell ref="A21:D21"/>
    <mergeCell ref="F34:G34"/>
    <mergeCell ref="F33:G3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Колесниченко Л В</cp:lastModifiedBy>
  <cp:lastPrinted>2012-07-19T11:50:21Z</cp:lastPrinted>
  <dcterms:created xsi:type="dcterms:W3CDTF">1996-10-08T23:32:33Z</dcterms:created>
  <dcterms:modified xsi:type="dcterms:W3CDTF">2012-11-29T06:52:33Z</dcterms:modified>
  <cp:category/>
  <cp:version/>
  <cp:contentType/>
  <cp:contentStatus/>
</cp:coreProperties>
</file>